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15" windowWidth="20730" windowHeight="9720"/>
  </bookViews>
  <sheets>
    <sheet name="ЖФ и КХ на 2026" sheetId="1" r:id="rId1"/>
  </sheets>
  <definedNames>
    <definedName name="_xlnm._FilterDatabase" localSheetId="0" hidden="1">'ЖФ и КХ на 2026'!$A$7:$S$374</definedName>
    <definedName name="Print_Titles" localSheetId="0">'ЖФ и КХ на 2026'!$6:$8</definedName>
    <definedName name="_xlnm.Print_Area" localSheetId="0">'ЖФ и КХ на 2026'!$A$1:$H$374</definedName>
  </definedNames>
  <calcPr calcId="145621"/>
</workbook>
</file>

<file path=xl/calcChain.xml><?xml version="1.0" encoding="utf-8"?>
<calcChain xmlns="http://schemas.openxmlformats.org/spreadsheetml/2006/main">
  <c r="H309" i="1" l="1"/>
  <c r="H310" i="1"/>
  <c r="H311" i="1"/>
  <c r="H308" i="1"/>
  <c r="H258" i="1"/>
  <c r="H307" i="1" l="1"/>
  <c r="H96" i="1"/>
  <c r="H93" i="1" s="1"/>
  <c r="H102" i="1"/>
  <c r="H101" i="1"/>
  <c r="H100" i="1"/>
  <c r="H99" i="1"/>
  <c r="H108" i="1"/>
  <c r="H107" i="1"/>
  <c r="H106" i="1"/>
  <c r="H105" i="1"/>
  <c r="H110" i="1"/>
  <c r="P113" i="1"/>
  <c r="H84" i="1"/>
  <c r="H83" i="1"/>
  <c r="H79" i="1"/>
  <c r="H77" i="1" s="1"/>
  <c r="H80" i="1"/>
  <c r="H81" i="1"/>
  <c r="H78" i="1"/>
  <c r="H87" i="1"/>
  <c r="H33" i="1"/>
  <c r="H31" i="1" s="1"/>
  <c r="H34" i="1"/>
  <c r="H35" i="1"/>
  <c r="H32" i="1"/>
  <c r="H48" i="1"/>
  <c r="H46" i="1"/>
  <c r="H45" i="1"/>
  <c r="H44" i="1"/>
  <c r="H43" i="1"/>
  <c r="H40" i="1"/>
  <c r="H39" i="1"/>
  <c r="H38" i="1"/>
  <c r="H37" i="1"/>
  <c r="H29" i="1"/>
  <c r="H28" i="1"/>
  <c r="H27" i="1"/>
  <c r="H26" i="1"/>
  <c r="H16" i="1"/>
  <c r="H17" i="1"/>
  <c r="H18" i="1"/>
  <c r="H15" i="1"/>
  <c r="H19" i="1"/>
  <c r="H14" i="1" l="1"/>
  <c r="H346" i="1" l="1"/>
  <c r="H347" i="1"/>
  <c r="H348" i="1"/>
  <c r="H345" i="1"/>
  <c r="H344" i="1" s="1"/>
  <c r="H349" i="1"/>
  <c r="H328" i="1"/>
  <c r="H329" i="1"/>
  <c r="H330" i="1"/>
  <c r="H327" i="1"/>
  <c r="H326" i="1" s="1"/>
  <c r="H337" i="1"/>
  <c r="H320" i="1"/>
  <c r="H312" i="1"/>
  <c r="M309" i="1"/>
  <c r="M310" i="1"/>
  <c r="M311" i="1"/>
  <c r="M308" i="1"/>
  <c r="H255" i="1"/>
  <c r="H256" i="1"/>
  <c r="H257" i="1"/>
  <c r="H254" i="1"/>
  <c r="H253" i="1" s="1"/>
  <c r="H226" i="1"/>
  <c r="H227" i="1"/>
  <c r="H228" i="1"/>
  <c r="H224" i="1" s="1"/>
  <c r="H225" i="1"/>
  <c r="H247" i="1"/>
  <c r="H241" i="1"/>
  <c r="H235" i="1"/>
  <c r="H229" i="1" l="1"/>
  <c r="H187" i="1"/>
  <c r="H184" i="1" s="1"/>
  <c r="H360" i="1"/>
  <c r="H365" i="1"/>
  <c r="H297" i="1"/>
  <c r="H298" i="1"/>
  <c r="H299" i="1"/>
  <c r="H296" i="1"/>
  <c r="H300" i="1"/>
  <c r="H295" i="1" l="1"/>
  <c r="H284" i="1"/>
  <c r="H285" i="1"/>
  <c r="H286" i="1"/>
  <c r="H283" i="1"/>
  <c r="H282" i="1" s="1"/>
  <c r="H287" i="1"/>
  <c r="H268" i="1" l="1"/>
  <c r="H269" i="1"/>
  <c r="H270" i="1"/>
  <c r="H267" i="1"/>
  <c r="H266" i="1" s="1"/>
  <c r="H271" i="1"/>
  <c r="H215" i="1"/>
  <c r="H216" i="1"/>
  <c r="H217" i="1"/>
  <c r="H214" i="1"/>
  <c r="H213" i="1" s="1"/>
  <c r="H218" i="1"/>
  <c r="H203" i="1"/>
  <c r="H204" i="1"/>
  <c r="H205" i="1"/>
  <c r="H202" i="1"/>
  <c r="H206" i="1"/>
  <c r="H195" i="1"/>
  <c r="H178" i="1"/>
  <c r="H168" i="1"/>
  <c r="H169" i="1"/>
  <c r="H170" i="1"/>
  <c r="H167" i="1"/>
  <c r="M169" i="1"/>
  <c r="H171" i="1"/>
  <c r="H201" i="1" l="1"/>
  <c r="H166" i="1"/>
  <c r="G324" i="1" l="1"/>
  <c r="G323" i="1"/>
  <c r="G322" i="1"/>
  <c r="G321" i="1"/>
  <c r="O320" i="1"/>
  <c r="N320" i="1"/>
  <c r="M320" i="1"/>
  <c r="L320" i="1"/>
  <c r="K320" i="1"/>
  <c r="J320" i="1"/>
  <c r="G182" i="1"/>
  <c r="G181" i="1"/>
  <c r="G180" i="1"/>
  <c r="G179" i="1"/>
  <c r="O178" i="1"/>
  <c r="N178" i="1"/>
  <c r="M178" i="1"/>
  <c r="L178" i="1"/>
  <c r="K178" i="1"/>
  <c r="J178" i="1"/>
  <c r="G178" i="1" l="1"/>
  <c r="G320" i="1"/>
  <c r="H68" i="1"/>
  <c r="H69" i="1"/>
  <c r="H70" i="1"/>
  <c r="H67" i="1"/>
  <c r="H71" i="1"/>
  <c r="H57" i="1"/>
  <c r="H58" i="1"/>
  <c r="H59" i="1"/>
  <c r="H56" i="1"/>
  <c r="H60" i="1"/>
  <c r="H374" i="1" l="1"/>
  <c r="H373" i="1"/>
  <c r="H55" i="1"/>
  <c r="H66" i="1"/>
  <c r="H193" i="1"/>
  <c r="H192" i="1"/>
  <c r="H191" i="1"/>
  <c r="H164" i="1"/>
  <c r="H163" i="1"/>
  <c r="H162" i="1"/>
  <c r="H158" i="1"/>
  <c r="H157" i="1"/>
  <c r="H156" i="1"/>
  <c r="H155" i="1"/>
  <c r="H152" i="1"/>
  <c r="H151" i="1"/>
  <c r="H150" i="1"/>
  <c r="H149" i="1"/>
  <c r="H147" i="1"/>
  <c r="H146" i="1"/>
  <c r="H145" i="1"/>
  <c r="H144" i="1"/>
  <c r="H371" i="1" s="1"/>
  <c r="H141" i="1"/>
  <c r="H140" i="1"/>
  <c r="H139" i="1"/>
  <c r="H138" i="1"/>
  <c r="H136" i="1"/>
  <c r="H135" i="1"/>
  <c r="H134" i="1"/>
  <c r="H372" i="1" s="1"/>
  <c r="H121" i="1"/>
  <c r="H124" i="1"/>
  <c r="H126" i="1"/>
  <c r="H370" i="1" l="1"/>
  <c r="P227" i="1"/>
  <c r="P119" i="1" s="1"/>
  <c r="P116" i="1" s="1"/>
  <c r="P241" i="1"/>
  <c r="G244" i="1"/>
  <c r="K96" i="1"/>
  <c r="J329" i="1"/>
  <c r="K329" i="1"/>
  <c r="P224" i="1" l="1"/>
  <c r="L227" i="1"/>
  <c r="K227" i="1"/>
  <c r="L256" i="1"/>
  <c r="K12" i="1"/>
  <c r="K9" i="1" s="1"/>
  <c r="N96" i="1" l="1"/>
  <c r="N33" i="1" l="1"/>
  <c r="N32" i="1"/>
  <c r="N48" i="1"/>
  <c r="M227" i="1"/>
  <c r="P96" i="1"/>
  <c r="P12" i="1" s="1"/>
  <c r="P373" i="1" s="1"/>
  <c r="P11" i="1"/>
  <c r="P372" i="1" s="1"/>
  <c r="P13" i="1"/>
  <c r="P10" i="1"/>
  <c r="G113" i="1"/>
  <c r="P110" i="1"/>
  <c r="O96" i="1"/>
  <c r="O12" i="1" s="1"/>
  <c r="P93" i="1" l="1"/>
  <c r="P9" i="1"/>
  <c r="N79" i="1"/>
  <c r="N80" i="1"/>
  <c r="N81" i="1"/>
  <c r="N78" i="1"/>
  <c r="N68" i="1"/>
  <c r="N67" i="1"/>
  <c r="N34" i="1"/>
  <c r="N35" i="1"/>
  <c r="N69" i="1"/>
  <c r="N70" i="1"/>
  <c r="N56" i="1"/>
  <c r="J204" i="1"/>
  <c r="K204" i="1"/>
  <c r="J256" i="1"/>
  <c r="K256" i="1"/>
  <c r="L226" i="1"/>
  <c r="G20" i="1"/>
  <c r="G21" i="1"/>
  <c r="G22" i="1"/>
  <c r="G23" i="1"/>
  <c r="P370" i="1" l="1"/>
  <c r="N15" i="1"/>
  <c r="N17" i="1"/>
  <c r="N18" i="1"/>
  <c r="N16" i="1" l="1"/>
  <c r="N19" i="1" l="1"/>
  <c r="N14" i="1" l="1"/>
  <c r="O229" i="1" l="1"/>
  <c r="J358" i="1" l="1"/>
  <c r="J269" i="1"/>
  <c r="K201" i="1" l="1"/>
  <c r="G32" i="1"/>
  <c r="N227" i="1" l="1"/>
  <c r="N228" i="1"/>
  <c r="N226" i="1"/>
  <c r="N225" i="1"/>
  <c r="J213" i="1" l="1"/>
  <c r="M280" i="1" l="1"/>
  <c r="M279" i="1"/>
  <c r="J229" i="1"/>
  <c r="J227" i="1" l="1"/>
  <c r="J187" i="1"/>
  <c r="J347" i="1"/>
  <c r="J298" i="1"/>
  <c r="J284" i="1"/>
  <c r="J326" i="1"/>
  <c r="G129" i="1"/>
  <c r="J124" i="1"/>
  <c r="G124" i="1" l="1"/>
  <c r="L184" i="1"/>
  <c r="L253" i="1"/>
  <c r="J186" i="1" l="1"/>
  <c r="G186" i="1" s="1"/>
  <c r="J188" i="1"/>
  <c r="G188" i="1" s="1"/>
  <c r="L216" i="1"/>
  <c r="O226" i="1"/>
  <c r="O227" i="1"/>
  <c r="G227" i="1" s="1"/>
  <c r="O228" i="1"/>
  <c r="O225" i="1"/>
  <c r="G369" i="1"/>
  <c r="G367" i="1"/>
  <c r="G366" i="1"/>
  <c r="O365" i="1"/>
  <c r="N365" i="1"/>
  <c r="M365" i="1"/>
  <c r="L365" i="1"/>
  <c r="K365" i="1"/>
  <c r="J365" i="1"/>
  <c r="G364" i="1"/>
  <c r="G361" i="1"/>
  <c r="O360" i="1"/>
  <c r="N360" i="1"/>
  <c r="M360" i="1"/>
  <c r="L360" i="1"/>
  <c r="K360" i="1"/>
  <c r="J360" i="1"/>
  <c r="O359" i="1"/>
  <c r="N359" i="1"/>
  <c r="M359" i="1"/>
  <c r="L359" i="1"/>
  <c r="K359" i="1"/>
  <c r="J359" i="1"/>
  <c r="O358" i="1"/>
  <c r="N358" i="1"/>
  <c r="M358" i="1"/>
  <c r="L358" i="1"/>
  <c r="K358" i="1"/>
  <c r="O357" i="1"/>
  <c r="N357" i="1"/>
  <c r="M357" i="1"/>
  <c r="L357" i="1"/>
  <c r="K357" i="1"/>
  <c r="J357" i="1"/>
  <c r="O356" i="1"/>
  <c r="N356" i="1"/>
  <c r="M356" i="1"/>
  <c r="L356" i="1"/>
  <c r="K356" i="1"/>
  <c r="J356" i="1"/>
  <c r="G353" i="1"/>
  <c r="G352" i="1"/>
  <c r="G351" i="1"/>
  <c r="G350" i="1"/>
  <c r="O349" i="1"/>
  <c r="N349" i="1"/>
  <c r="M349" i="1"/>
  <c r="L349" i="1"/>
  <c r="K349" i="1"/>
  <c r="J349" i="1"/>
  <c r="G348" i="1"/>
  <c r="K347" i="1"/>
  <c r="G347" i="1" s="1"/>
  <c r="G346" i="1"/>
  <c r="G345" i="1"/>
  <c r="O344" i="1"/>
  <c r="N344" i="1"/>
  <c r="M344" i="1"/>
  <c r="L344" i="1"/>
  <c r="J344" i="1"/>
  <c r="G341" i="1"/>
  <c r="G340" i="1"/>
  <c r="G339" i="1"/>
  <c r="G338" i="1"/>
  <c r="O337" i="1"/>
  <c r="N337" i="1"/>
  <c r="M337" i="1"/>
  <c r="L337" i="1"/>
  <c r="K337" i="1"/>
  <c r="J337" i="1"/>
  <c r="G335" i="1"/>
  <c r="G334" i="1"/>
  <c r="G333" i="1"/>
  <c r="G332" i="1"/>
  <c r="O331" i="1"/>
  <c r="N331" i="1"/>
  <c r="M331" i="1"/>
  <c r="L331" i="1"/>
  <c r="K331" i="1"/>
  <c r="J331" i="1"/>
  <c r="G330" i="1"/>
  <c r="G329" i="1"/>
  <c r="G328" i="1"/>
  <c r="G327" i="1"/>
  <c r="O326" i="1"/>
  <c r="N326" i="1"/>
  <c r="M326" i="1"/>
  <c r="L326" i="1"/>
  <c r="G316" i="1"/>
  <c r="G315" i="1"/>
  <c r="G314" i="1"/>
  <c r="G313" i="1"/>
  <c r="O312" i="1"/>
  <c r="N312" i="1"/>
  <c r="M312" i="1"/>
  <c r="L312" i="1"/>
  <c r="K312" i="1"/>
  <c r="J312" i="1"/>
  <c r="O311" i="1"/>
  <c r="N311" i="1"/>
  <c r="L311" i="1"/>
  <c r="K311" i="1"/>
  <c r="J311" i="1"/>
  <c r="J281" i="1" s="1"/>
  <c r="O310" i="1"/>
  <c r="N310" i="1"/>
  <c r="L310" i="1"/>
  <c r="K310" i="1"/>
  <c r="J310" i="1"/>
  <c r="O309" i="1"/>
  <c r="N309" i="1"/>
  <c r="L309" i="1"/>
  <c r="K309" i="1"/>
  <c r="J309" i="1"/>
  <c r="J279" i="1" s="1"/>
  <c r="O308" i="1"/>
  <c r="N308" i="1"/>
  <c r="M278" i="1"/>
  <c r="M277" i="1" s="1"/>
  <c r="L308" i="1"/>
  <c r="K308" i="1"/>
  <c r="J308" i="1"/>
  <c r="G304" i="1"/>
  <c r="G303" i="1"/>
  <c r="G302" i="1"/>
  <c r="G301" i="1"/>
  <c r="O300" i="1"/>
  <c r="N300" i="1"/>
  <c r="M300" i="1"/>
  <c r="L300" i="1"/>
  <c r="K300" i="1"/>
  <c r="J300" i="1"/>
  <c r="G299" i="1"/>
  <c r="K298" i="1"/>
  <c r="G297" i="1"/>
  <c r="G296" i="1"/>
  <c r="O295" i="1"/>
  <c r="N295" i="1"/>
  <c r="M295" i="1"/>
  <c r="L295" i="1"/>
  <c r="J295" i="1"/>
  <c r="G291" i="1"/>
  <c r="G290" i="1"/>
  <c r="G289" i="1"/>
  <c r="G288" i="1"/>
  <c r="O287" i="1"/>
  <c r="N287" i="1"/>
  <c r="M287" i="1"/>
  <c r="L287" i="1"/>
  <c r="K287" i="1"/>
  <c r="J287" i="1"/>
  <c r="G286" i="1"/>
  <c r="G285" i="1"/>
  <c r="G284" i="1"/>
  <c r="G283" i="1"/>
  <c r="O282" i="1"/>
  <c r="N282" i="1"/>
  <c r="M282" i="1"/>
  <c r="L282" i="1"/>
  <c r="K282" i="1"/>
  <c r="J282" i="1"/>
  <c r="O277" i="1"/>
  <c r="N277" i="1"/>
  <c r="L277" i="1"/>
  <c r="G275" i="1"/>
  <c r="G274" i="1"/>
  <c r="G273" i="1"/>
  <c r="G272" i="1"/>
  <c r="O271" i="1"/>
  <c r="N271" i="1"/>
  <c r="M271" i="1"/>
  <c r="L271" i="1"/>
  <c r="K271" i="1"/>
  <c r="J271" i="1"/>
  <c r="G270" i="1"/>
  <c r="K269" i="1"/>
  <c r="G269" i="1" s="1"/>
  <c r="G268" i="1"/>
  <c r="G267" i="1"/>
  <c r="O266" i="1"/>
  <c r="N266" i="1"/>
  <c r="M266" i="1"/>
  <c r="L266" i="1"/>
  <c r="J266" i="1"/>
  <c r="G262" i="1"/>
  <c r="G261" i="1"/>
  <c r="G260" i="1"/>
  <c r="G259" i="1"/>
  <c r="O258" i="1"/>
  <c r="N258" i="1"/>
  <c r="M258" i="1"/>
  <c r="L258" i="1"/>
  <c r="K258" i="1"/>
  <c r="J258" i="1"/>
  <c r="G257" i="1"/>
  <c r="G256" i="1"/>
  <c r="G255" i="1"/>
  <c r="G254" i="1"/>
  <c r="O253" i="1"/>
  <c r="N253" i="1"/>
  <c r="M253" i="1"/>
  <c r="J253" i="1"/>
  <c r="G251" i="1"/>
  <c r="G250" i="1"/>
  <c r="G249" i="1"/>
  <c r="G248" i="1"/>
  <c r="O247" i="1"/>
  <c r="N247" i="1"/>
  <c r="M247" i="1"/>
  <c r="L247" i="1"/>
  <c r="K247" i="1"/>
  <c r="J247" i="1"/>
  <c r="G245" i="1"/>
  <c r="G243" i="1"/>
  <c r="G242" i="1"/>
  <c r="O241" i="1"/>
  <c r="N241" i="1"/>
  <c r="M241" i="1"/>
  <c r="L241" i="1"/>
  <c r="K241" i="1"/>
  <c r="J241" i="1"/>
  <c r="G239" i="1"/>
  <c r="G238" i="1"/>
  <c r="G237" i="1"/>
  <c r="G236" i="1"/>
  <c r="O235" i="1"/>
  <c r="N235" i="1"/>
  <c r="M235" i="1"/>
  <c r="L235" i="1"/>
  <c r="K235" i="1"/>
  <c r="J235" i="1"/>
  <c r="G232" i="1"/>
  <c r="G231" i="1"/>
  <c r="G230" i="1"/>
  <c r="N229" i="1"/>
  <c r="M229" i="1"/>
  <c r="L229" i="1"/>
  <c r="K229" i="1"/>
  <c r="M224" i="1"/>
  <c r="L224" i="1"/>
  <c r="K224" i="1"/>
  <c r="J224" i="1"/>
  <c r="G222" i="1"/>
  <c r="G221" i="1"/>
  <c r="G220" i="1"/>
  <c r="G219" i="1"/>
  <c r="O218" i="1"/>
  <c r="N218" i="1"/>
  <c r="M218" i="1"/>
  <c r="L218" i="1"/>
  <c r="K218" i="1"/>
  <c r="J218" i="1"/>
  <c r="G217" i="1"/>
  <c r="K216" i="1"/>
  <c r="G215" i="1"/>
  <c r="G214" i="1"/>
  <c r="O213" i="1"/>
  <c r="N213" i="1"/>
  <c r="M213" i="1"/>
  <c r="G210" i="1"/>
  <c r="G209" i="1"/>
  <c r="G208" i="1"/>
  <c r="G207" i="1"/>
  <c r="O206" i="1"/>
  <c r="N206" i="1"/>
  <c r="M206" i="1"/>
  <c r="L206" i="1"/>
  <c r="K206" i="1"/>
  <c r="J206" i="1"/>
  <c r="G205" i="1"/>
  <c r="G204" i="1"/>
  <c r="G203" i="1"/>
  <c r="G202" i="1"/>
  <c r="O201" i="1"/>
  <c r="N201" i="1"/>
  <c r="M201" i="1"/>
  <c r="L201" i="1"/>
  <c r="J201" i="1"/>
  <c r="G199" i="1"/>
  <c r="G198" i="1"/>
  <c r="G197" i="1"/>
  <c r="G196" i="1"/>
  <c r="O195" i="1"/>
  <c r="N195" i="1"/>
  <c r="M195" i="1"/>
  <c r="L195" i="1"/>
  <c r="K195" i="1"/>
  <c r="J195" i="1"/>
  <c r="G193" i="1"/>
  <c r="G192" i="1"/>
  <c r="G191" i="1"/>
  <c r="N190" i="1"/>
  <c r="N189" i="1" s="1"/>
  <c r="N185" i="1" s="1"/>
  <c r="M190" i="1"/>
  <c r="L190" i="1"/>
  <c r="L189" i="1" s="1"/>
  <c r="K190" i="1"/>
  <c r="K185" i="1" s="1"/>
  <c r="J190" i="1"/>
  <c r="J185" i="1" s="1"/>
  <c r="O189" i="1"/>
  <c r="K187" i="1"/>
  <c r="G187" i="1" s="1"/>
  <c r="O184" i="1"/>
  <c r="G175" i="1"/>
  <c r="G174" i="1"/>
  <c r="G173" i="1"/>
  <c r="G172" i="1"/>
  <c r="O171" i="1"/>
  <c r="N171" i="1"/>
  <c r="M171" i="1"/>
  <c r="L171" i="1"/>
  <c r="K171" i="1"/>
  <c r="J171" i="1"/>
  <c r="O170" i="1"/>
  <c r="N170" i="1"/>
  <c r="M170" i="1"/>
  <c r="M120" i="1" s="1"/>
  <c r="L170" i="1"/>
  <c r="L120" i="1" s="1"/>
  <c r="K170" i="1"/>
  <c r="K120" i="1" s="1"/>
  <c r="J170" i="1"/>
  <c r="O169" i="1"/>
  <c r="N169" i="1"/>
  <c r="M119" i="1"/>
  <c r="L169" i="1"/>
  <c r="K169" i="1"/>
  <c r="J169" i="1"/>
  <c r="O168" i="1"/>
  <c r="N168" i="1"/>
  <c r="M168" i="1"/>
  <c r="M118" i="1" s="1"/>
  <c r="L168" i="1"/>
  <c r="L118" i="1" s="1"/>
  <c r="K168" i="1"/>
  <c r="K118" i="1" s="1"/>
  <c r="K372" i="1" s="1"/>
  <c r="J168" i="1"/>
  <c r="O167" i="1"/>
  <c r="N167" i="1"/>
  <c r="M167" i="1"/>
  <c r="L167" i="1"/>
  <c r="L117" i="1" s="1"/>
  <c r="K167" i="1"/>
  <c r="J167" i="1"/>
  <c r="G164" i="1"/>
  <c r="G163" i="1"/>
  <c r="G162" i="1"/>
  <c r="N161" i="1"/>
  <c r="N160" i="1" s="1"/>
  <c r="M161" i="1"/>
  <c r="M160" i="1" s="1"/>
  <c r="L161" i="1"/>
  <c r="L160" i="1" s="1"/>
  <c r="K161" i="1"/>
  <c r="J161" i="1"/>
  <c r="O160" i="1"/>
  <c r="G158" i="1"/>
  <c r="G157" i="1"/>
  <c r="G156" i="1"/>
  <c r="G155" i="1"/>
  <c r="O154" i="1"/>
  <c r="N154" i="1"/>
  <c r="M154" i="1"/>
  <c r="L154" i="1"/>
  <c r="K154" i="1"/>
  <c r="J154" i="1"/>
  <c r="G152" i="1"/>
  <c r="G151" i="1"/>
  <c r="G150" i="1"/>
  <c r="G149" i="1"/>
  <c r="O148" i="1"/>
  <c r="N148" i="1"/>
  <c r="M148" i="1"/>
  <c r="L148" i="1"/>
  <c r="K148" i="1"/>
  <c r="J148" i="1"/>
  <c r="G147" i="1"/>
  <c r="G146" i="1"/>
  <c r="G145" i="1"/>
  <c r="G144" i="1"/>
  <c r="O143" i="1"/>
  <c r="N143" i="1"/>
  <c r="M143" i="1"/>
  <c r="L143" i="1"/>
  <c r="K143" i="1"/>
  <c r="J143" i="1"/>
  <c r="N142" i="1"/>
  <c r="L142" i="1"/>
  <c r="K142" i="1"/>
  <c r="J142" i="1"/>
  <c r="G141" i="1"/>
  <c r="G140" i="1"/>
  <c r="G139" i="1"/>
  <c r="G138" i="1"/>
  <c r="O137" i="1"/>
  <c r="N137" i="1"/>
  <c r="M137" i="1"/>
  <c r="L137" i="1"/>
  <c r="K137" i="1"/>
  <c r="J137" i="1"/>
  <c r="G136" i="1"/>
  <c r="G135" i="1"/>
  <c r="G134" i="1"/>
  <c r="O132" i="1"/>
  <c r="N132" i="1"/>
  <c r="M132" i="1"/>
  <c r="L132" i="1"/>
  <c r="K132" i="1"/>
  <c r="J132" i="1"/>
  <c r="G130" i="1"/>
  <c r="G128" i="1"/>
  <c r="N127" i="1"/>
  <c r="N126" i="1" s="1"/>
  <c r="M127" i="1"/>
  <c r="M126" i="1" s="1"/>
  <c r="L127" i="1"/>
  <c r="L126" i="1" s="1"/>
  <c r="K127" i="1"/>
  <c r="K126" i="1" s="1"/>
  <c r="O126" i="1"/>
  <c r="J126" i="1"/>
  <c r="G125" i="1"/>
  <c r="G123" i="1"/>
  <c r="G122" i="1"/>
  <c r="O121" i="1"/>
  <c r="N121" i="1"/>
  <c r="M121" i="1"/>
  <c r="L121" i="1"/>
  <c r="K121" i="1"/>
  <c r="J121" i="1"/>
  <c r="G114" i="1"/>
  <c r="G112" i="1"/>
  <c r="G111" i="1"/>
  <c r="O110" i="1"/>
  <c r="N110" i="1"/>
  <c r="M110" i="1"/>
  <c r="L110" i="1"/>
  <c r="K110" i="1"/>
  <c r="J110" i="1"/>
  <c r="G108" i="1"/>
  <c r="G107" i="1"/>
  <c r="G106" i="1"/>
  <c r="G105" i="1"/>
  <c r="O104" i="1"/>
  <c r="N104" i="1"/>
  <c r="M104" i="1"/>
  <c r="L104" i="1"/>
  <c r="K104" i="1"/>
  <c r="J104" i="1"/>
  <c r="G102" i="1"/>
  <c r="G101" i="1"/>
  <c r="G100" i="1"/>
  <c r="G99" i="1"/>
  <c r="O98" i="1"/>
  <c r="N98" i="1"/>
  <c r="M98" i="1"/>
  <c r="M89" i="1" s="1"/>
  <c r="L98" i="1"/>
  <c r="L89" i="1" s="1"/>
  <c r="K98" i="1"/>
  <c r="J98" i="1"/>
  <c r="O97" i="1"/>
  <c r="O13" i="1" s="1"/>
  <c r="N97" i="1"/>
  <c r="M97" i="1"/>
  <c r="L97" i="1"/>
  <c r="K97" i="1"/>
  <c r="J97" i="1"/>
  <c r="M96" i="1"/>
  <c r="L96" i="1"/>
  <c r="J96" i="1"/>
  <c r="O95" i="1"/>
  <c r="O11" i="1" s="1"/>
  <c r="N95" i="1"/>
  <c r="M95" i="1"/>
  <c r="L95" i="1"/>
  <c r="K95" i="1"/>
  <c r="J95" i="1"/>
  <c r="O94" i="1"/>
  <c r="N94" i="1"/>
  <c r="N10" i="1" s="1"/>
  <c r="M94" i="1"/>
  <c r="L94" i="1"/>
  <c r="K94" i="1"/>
  <c r="J94" i="1"/>
  <c r="G91" i="1"/>
  <c r="O87" i="1"/>
  <c r="N87" i="1"/>
  <c r="N86" i="1"/>
  <c r="N82" i="1" s="1"/>
  <c r="M86" i="1"/>
  <c r="L86" i="1"/>
  <c r="K86" i="1"/>
  <c r="H86" i="1" s="1"/>
  <c r="J86" i="1"/>
  <c r="G84" i="1"/>
  <c r="G83" i="1"/>
  <c r="O82" i="1"/>
  <c r="G81" i="1"/>
  <c r="G80" i="1"/>
  <c r="G79" i="1"/>
  <c r="G78" i="1"/>
  <c r="O77" i="1"/>
  <c r="M77" i="1"/>
  <c r="L77" i="1"/>
  <c r="K77" i="1"/>
  <c r="J77" i="1"/>
  <c r="G75" i="1"/>
  <c r="G74" i="1"/>
  <c r="G73" i="1"/>
  <c r="G72" i="1"/>
  <c r="O71" i="1"/>
  <c r="N71" i="1"/>
  <c r="M71" i="1"/>
  <c r="L71" i="1"/>
  <c r="K71" i="1"/>
  <c r="J71" i="1"/>
  <c r="G70" i="1"/>
  <c r="G69" i="1"/>
  <c r="G68" i="1"/>
  <c r="G67" i="1"/>
  <c r="O66" i="1"/>
  <c r="M66" i="1"/>
  <c r="L66" i="1"/>
  <c r="K66" i="1"/>
  <c r="J66" i="1"/>
  <c r="G64" i="1"/>
  <c r="G63" i="1"/>
  <c r="G62" i="1"/>
  <c r="G61" i="1"/>
  <c r="O60" i="1"/>
  <c r="N60" i="1"/>
  <c r="M60" i="1"/>
  <c r="L60" i="1"/>
  <c r="K60" i="1"/>
  <c r="J60" i="1"/>
  <c r="N59" i="1"/>
  <c r="G59" i="1" s="1"/>
  <c r="N58" i="1"/>
  <c r="G58" i="1" s="1"/>
  <c r="N57" i="1"/>
  <c r="O55" i="1"/>
  <c r="M55" i="1"/>
  <c r="L55" i="1"/>
  <c r="K55" i="1"/>
  <c r="J55" i="1"/>
  <c r="G52" i="1"/>
  <c r="G51" i="1"/>
  <c r="G50" i="1"/>
  <c r="G49" i="1"/>
  <c r="O48" i="1"/>
  <c r="M48" i="1"/>
  <c r="L48" i="1"/>
  <c r="K48" i="1"/>
  <c r="J48" i="1"/>
  <c r="G46" i="1"/>
  <c r="G45" i="1"/>
  <c r="G44" i="1"/>
  <c r="G43" i="1"/>
  <c r="O42" i="1"/>
  <c r="N42" i="1"/>
  <c r="M42" i="1"/>
  <c r="L42" i="1"/>
  <c r="K42" i="1"/>
  <c r="H42" i="1" s="1"/>
  <c r="J42" i="1"/>
  <c r="G40" i="1"/>
  <c r="G39" i="1"/>
  <c r="G38" i="1"/>
  <c r="G37" i="1"/>
  <c r="O36" i="1"/>
  <c r="N36" i="1"/>
  <c r="M36" i="1"/>
  <c r="L36" i="1"/>
  <c r="K36" i="1"/>
  <c r="J36" i="1"/>
  <c r="G35" i="1"/>
  <c r="G34" i="1"/>
  <c r="G33" i="1"/>
  <c r="O31" i="1"/>
  <c r="M31" i="1"/>
  <c r="L31" i="1"/>
  <c r="K31" i="1"/>
  <c r="J31" i="1"/>
  <c r="G29" i="1"/>
  <c r="G28" i="1"/>
  <c r="G27" i="1"/>
  <c r="G26" i="1"/>
  <c r="O25" i="1"/>
  <c r="N25" i="1"/>
  <c r="M25" i="1"/>
  <c r="L25" i="1"/>
  <c r="K25" i="1"/>
  <c r="J25" i="1"/>
  <c r="O19" i="1"/>
  <c r="M19" i="1"/>
  <c r="L19" i="1"/>
  <c r="K19" i="1"/>
  <c r="J19" i="1"/>
  <c r="G18" i="1"/>
  <c r="G17" i="1"/>
  <c r="G16" i="1"/>
  <c r="O14" i="1"/>
  <c r="M14" i="1"/>
  <c r="L14" i="1"/>
  <c r="K14" i="1"/>
  <c r="J14" i="1"/>
  <c r="H104" i="1" l="1"/>
  <c r="H132" i="1"/>
  <c r="K89" i="1"/>
  <c r="H98" i="1"/>
  <c r="H36" i="1"/>
  <c r="J119" i="1"/>
  <c r="G169" i="1"/>
  <c r="H25" i="1"/>
  <c r="K160" i="1"/>
  <c r="H160" i="1" s="1"/>
  <c r="H161" i="1"/>
  <c r="G60" i="1"/>
  <c r="G126" i="1"/>
  <c r="H143" i="1"/>
  <c r="H154" i="1"/>
  <c r="G121" i="1"/>
  <c r="H137" i="1"/>
  <c r="H148" i="1"/>
  <c r="M189" i="1"/>
  <c r="H190" i="1"/>
  <c r="G360" i="1"/>
  <c r="G365" i="1"/>
  <c r="G96" i="1"/>
  <c r="G241" i="1"/>
  <c r="M372" i="1"/>
  <c r="G110" i="1"/>
  <c r="N93" i="1"/>
  <c r="O93" i="1"/>
  <c r="O10" i="1"/>
  <c r="O9" i="1" s="1"/>
  <c r="G19" i="1"/>
  <c r="L119" i="1"/>
  <c r="L116" i="1" s="1"/>
  <c r="G57" i="1"/>
  <c r="G372" i="1" s="1"/>
  <c r="N11" i="1"/>
  <c r="K280" i="1"/>
  <c r="K277" i="1" s="1"/>
  <c r="J355" i="1"/>
  <c r="G56" i="1"/>
  <c r="G229" i="1"/>
  <c r="M374" i="1"/>
  <c r="O117" i="1"/>
  <c r="L372" i="1"/>
  <c r="M373" i="1"/>
  <c r="J189" i="1"/>
  <c r="J118" i="1"/>
  <c r="J372" i="1" s="1"/>
  <c r="O119" i="1"/>
  <c r="O373" i="1" s="1"/>
  <c r="G310" i="1"/>
  <c r="J280" i="1"/>
  <c r="J373" i="1" s="1"/>
  <c r="G225" i="1"/>
  <c r="G15" i="1"/>
  <c r="L213" i="1"/>
  <c r="G216" i="1"/>
  <c r="G331" i="1"/>
  <c r="L355" i="1"/>
  <c r="K295" i="1"/>
  <c r="G295" i="1" s="1"/>
  <c r="G349" i="1"/>
  <c r="N118" i="1"/>
  <c r="M93" i="1"/>
  <c r="M90" i="1" s="1"/>
  <c r="M85" i="1" s="1"/>
  <c r="M82" i="1" s="1"/>
  <c r="M166" i="1"/>
  <c r="K119" i="1"/>
  <c r="K355" i="1"/>
  <c r="O355" i="1"/>
  <c r="G218" i="1"/>
  <c r="K253" i="1"/>
  <c r="G253" i="1" s="1"/>
  <c r="G298" i="1"/>
  <c r="G373" i="1" s="1"/>
  <c r="N119" i="1"/>
  <c r="G25" i="1"/>
  <c r="N224" i="1"/>
  <c r="G42" i="1"/>
  <c r="G71" i="1"/>
  <c r="G104" i="1"/>
  <c r="G170" i="1"/>
  <c r="K266" i="1"/>
  <c r="G266" i="1" s="1"/>
  <c r="G287" i="1"/>
  <c r="G309" i="1"/>
  <c r="N307" i="1"/>
  <c r="K326" i="1"/>
  <c r="G326" i="1" s="1"/>
  <c r="G337" i="1"/>
  <c r="G95" i="1"/>
  <c r="G168" i="1"/>
  <c r="O166" i="1"/>
  <c r="K213" i="1"/>
  <c r="G271" i="1"/>
  <c r="K307" i="1"/>
  <c r="O307" i="1"/>
  <c r="M307" i="1"/>
  <c r="N355" i="1"/>
  <c r="G14" i="1"/>
  <c r="G36" i="1"/>
  <c r="G48" i="1"/>
  <c r="G98" i="1"/>
  <c r="L374" i="1"/>
  <c r="G235" i="1"/>
  <c r="K344" i="1"/>
  <c r="G344" i="1" s="1"/>
  <c r="M355" i="1"/>
  <c r="G86" i="1"/>
  <c r="J120" i="1"/>
  <c r="J374" i="1" s="1"/>
  <c r="G167" i="1"/>
  <c r="N12" i="1"/>
  <c r="G143" i="1"/>
  <c r="G201" i="1"/>
  <c r="G258" i="1"/>
  <c r="G300" i="1"/>
  <c r="G161" i="1"/>
  <c r="N13" i="1"/>
  <c r="G94" i="1"/>
  <c r="N166" i="1"/>
  <c r="N120" i="1"/>
  <c r="G97" i="1"/>
  <c r="G374" i="1" s="1"/>
  <c r="G132" i="1"/>
  <c r="G154" i="1"/>
  <c r="G282" i="1"/>
  <c r="L93" i="1"/>
  <c r="L88" i="1" s="1"/>
  <c r="G127" i="1"/>
  <c r="G137" i="1"/>
  <c r="G148" i="1"/>
  <c r="L166" i="1"/>
  <c r="G206" i="1"/>
  <c r="G247" i="1"/>
  <c r="G226" i="1"/>
  <c r="O118" i="1"/>
  <c r="O372" i="1" s="1"/>
  <c r="O224" i="1"/>
  <c r="G195" i="1"/>
  <c r="L371" i="1"/>
  <c r="O120" i="1"/>
  <c r="O374" i="1" s="1"/>
  <c r="L307" i="1"/>
  <c r="G311" i="1"/>
  <c r="G308" i="1"/>
  <c r="G312" i="1"/>
  <c r="G171" i="1"/>
  <c r="N184" i="1"/>
  <c r="N117" i="1"/>
  <c r="N371" i="1" s="1"/>
  <c r="K117" i="1"/>
  <c r="K184" i="1"/>
  <c r="N31" i="1"/>
  <c r="G31" i="1" s="1"/>
  <c r="N55" i="1"/>
  <c r="G55" i="1" s="1"/>
  <c r="N77" i="1"/>
  <c r="G77" i="1" s="1"/>
  <c r="J93" i="1"/>
  <c r="J160" i="1"/>
  <c r="J166" i="1"/>
  <c r="K189" i="1"/>
  <c r="J278" i="1"/>
  <c r="J89" i="1"/>
  <c r="G89" i="1" s="1"/>
  <c r="K93" i="1"/>
  <c r="K166" i="1"/>
  <c r="G190" i="1"/>
  <c r="N66" i="1"/>
  <c r="G66" i="1" s="1"/>
  <c r="J307" i="1"/>
  <c r="G371" i="1" l="1"/>
  <c r="G160" i="1"/>
  <c r="M185" i="1"/>
  <c r="H189" i="1"/>
  <c r="G224" i="1"/>
  <c r="O371" i="1"/>
  <c r="O370" i="1" s="1"/>
  <c r="G93" i="1"/>
  <c r="L373" i="1"/>
  <c r="L370" i="1" s="1"/>
  <c r="N9" i="1"/>
  <c r="G189" i="1"/>
  <c r="K373" i="1"/>
  <c r="K370" i="1" s="1"/>
  <c r="N373" i="1"/>
  <c r="N372" i="1"/>
  <c r="M88" i="1"/>
  <c r="M87" i="1" s="1"/>
  <c r="G213" i="1"/>
  <c r="K116" i="1"/>
  <c r="O116" i="1"/>
  <c r="G307" i="1"/>
  <c r="L90" i="1"/>
  <c r="L85" i="1" s="1"/>
  <c r="L82" i="1" s="1"/>
  <c r="N374" i="1"/>
  <c r="N116" i="1"/>
  <c r="J277" i="1"/>
  <c r="J90" i="1"/>
  <c r="J88" i="1"/>
  <c r="K85" i="1"/>
  <c r="J184" i="1"/>
  <c r="G185" i="1"/>
  <c r="J117" i="1"/>
  <c r="G166" i="1"/>
  <c r="K82" i="1" l="1"/>
  <c r="H82" i="1" s="1"/>
  <c r="H85" i="1"/>
  <c r="M117" i="1"/>
  <c r="M184" i="1"/>
  <c r="G184" i="1" s="1"/>
  <c r="L87" i="1"/>
  <c r="J371" i="1"/>
  <c r="J116" i="1"/>
  <c r="N370" i="1"/>
  <c r="K87" i="1"/>
  <c r="G88" i="1"/>
  <c r="J87" i="1"/>
  <c r="J85" i="1"/>
  <c r="G90" i="1"/>
  <c r="M371" i="1" l="1"/>
  <c r="M370" i="1" s="1"/>
  <c r="M116" i="1"/>
  <c r="G370" i="1"/>
  <c r="G87" i="1"/>
  <c r="G85" i="1"/>
  <c r="J82" i="1"/>
  <c r="G82" i="1" s="1"/>
  <c r="J370" i="1"/>
</calcChain>
</file>

<file path=xl/sharedStrings.xml><?xml version="1.0" encoding="utf-8"?>
<sst xmlns="http://schemas.openxmlformats.org/spreadsheetml/2006/main" count="880" uniqueCount="236">
  <si>
    <t>Наименование подпрограммы, основного мероприятия, мероприятий, реализуемых в рамках основного мероприятия, контрольного события</t>
  </si>
  <si>
    <t>Ответственный исполнитель</t>
  </si>
  <si>
    <t>УЖКХ</t>
  </si>
  <si>
    <t>Эжва</t>
  </si>
  <si>
    <t xml:space="preserve">КУМИ </t>
  </si>
  <si>
    <t>УАГСиЗ</t>
  </si>
  <si>
    <t>КЖП</t>
  </si>
  <si>
    <t>Администрация</t>
  </si>
  <si>
    <t>Источники финансирования</t>
  </si>
  <si>
    <t>всего</t>
  </si>
  <si>
    <t>РБ</t>
  </si>
  <si>
    <t>МБ</t>
  </si>
  <si>
    <t>ВИ</t>
  </si>
  <si>
    <t>х</t>
  </si>
  <si>
    <t>Ежеквартально</t>
  </si>
  <si>
    <t>Заместитель председателя комитета жилищной политики администрации МО ГО «Сыктывкар» - начальник отдела муниципальных закупок Ветошкина А.С.</t>
  </si>
  <si>
    <t>По мере необходимости</t>
  </si>
  <si>
    <t>Руководитель службы по финансово-экономической работе и бухгалтерскому учету комитета жилищной политики администрации МО ГО «Сыктывкар» В.Н. Сенюков</t>
  </si>
  <si>
    <t>Подпрограмма 2. Обеспечение комфортного состояния жилищного фонда и снос аварийного жилищного фонда</t>
  </si>
  <si>
    <t>Основное мероприятие  2.1.1. Организация работы межведомственной комиссии по оценке и обследованию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</si>
  <si>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Мероприятие  2.1.1.1. Взаимодействие с членами межведомственной комиссии и оценка, обследование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</si>
  <si>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Основное мероприятие 2.1.2. Содействие в реализации мероприятий по капитальному ремонту многоквартирных домов</t>
  </si>
  <si>
    <t>Мероприятие 2.1.2.1. Взаимодействие с региональным оператором по капитальному ремонту многоквартирных домов</t>
  </si>
  <si>
    <t>Основное мероприятие 2.1.3. Создание условий для повышения качества управления многоквартирными домами</t>
  </si>
  <si>
    <t>Мероприятие 2.1.3.1.Организация проведения открытых конкурсов по отбору управляющих организаций для управления многоквартирными домами.</t>
  </si>
  <si>
    <t xml:space="preserve">Мероприятие 2.1.3.2. Осуществление муниципального жилищного контроля </t>
  </si>
  <si>
    <t>Мероприятие 2.1.3.3. Осуществление полномочий органа местного самоуправления, предусмотренных ч.17 ст. 161 Жилищного Кодекса Российской Федерации</t>
  </si>
  <si>
    <t xml:space="preserve">Мероприятие 2.1.5.1. Взаимодействие с членами комиссии по обследованию жилых помещений инвалидов и общего имущества в многоквартирных домах, в которых проживают инвалиды в целях их приспособления и обеспечения условий доступности </t>
  </si>
  <si>
    <t>Мероприятие 2.1.5.2. Выполнение мероприятий по обеспечению доступности объектов и услуг для инвалидов и других маломобильных групп населения в жилищном фонде</t>
  </si>
  <si>
    <t>Основное мероприятие 2.2.1. Капитальный ремонт общего имущества многоквартирных домов и капитальный ремонт (ремонт) жилых помещений, находящихся в муниципальной собственности</t>
  </si>
  <si>
    <t>Мероприятие 2.2.1.1. Организация выполнения работ по капитальному ремонту и повышению степени благоустройства многоквартирных домов и капитального ремонта (ремонта) жилых помещений, находящихся в муниципальной собственности</t>
  </si>
  <si>
    <t>Основное мероприятие 2.2.2.Исполнение обязательств по оплате  взносов на капитальный ремонт общего имущества в многоквартирных домах в доле муниципальных помещений</t>
  </si>
  <si>
    <t>Мероприятие 2.2.2.1. Перечисление средств на специальные счета и счет регионального оператора для проведения работ по капитальному ремонту МКД в части муниципального жилого фонда</t>
  </si>
  <si>
    <t>Мероприятие 2.2.3.2.  Содержание пустующих помещений в многоквартирных домах, находящихся в муниципальной собственности</t>
  </si>
  <si>
    <t>ежемесячно</t>
  </si>
  <si>
    <t>Мероприятие 2.2.3.3.  Обеспечение доступа в пустующие помещения, находящихся в собственности МО ГО "Сыктывкар"</t>
  </si>
  <si>
    <t>по мере необходимости</t>
  </si>
  <si>
    <t>Основное мероприятие 2.2.4. Содействие энергосбережению и повышению энергетической эффективности в жилищной сфере</t>
  </si>
  <si>
    <t>Мероприятие 2.2.4.1. Осуществление мероприятий по энергосбережению и повышению энергетической эффективности в муниципальном жилищном фонде</t>
  </si>
  <si>
    <t>Основное мероприятие 2.3.1. Снос аварийного жилищного фонда</t>
  </si>
  <si>
    <t>Мероприятие 2.3.1.1. Организация сноса аварийного жилищного фонда</t>
  </si>
  <si>
    <t>Подпрограмма 3. "Обеспечение населения МО ГО  "Сыктывкар" коммунальными и отдельными бытовыми услугами"</t>
  </si>
  <si>
    <t>Основное мероприятие 3.1.1.  Осуществление переданного государственного полномочия по возмещению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t>
  </si>
  <si>
    <t xml:space="preserve">Мероприятие 3.1.1.1. Организация возмещения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 </t>
  </si>
  <si>
    <t>Основное мероприятие 3.1.2. Обеспечение устойчивого функционирования объектов коммунальной инфраструктуры</t>
  </si>
  <si>
    <t>x</t>
  </si>
  <si>
    <t xml:space="preserve"> декабрь</t>
  </si>
  <si>
    <t>Руководитель службы экономического и бухгалтерского учета УЖКХ администрации МО ГО "Сыктывкар" Н.М. Попова, Заведующий отделом финансов и бухгалтерского учета администрации Эжвинского района МО ГО "Сыктывкар" Е.В. Меледина</t>
  </si>
  <si>
    <t>Начальник отдела контроля за содержанием и эксплуатацией инфраструктуры городского хозяйства УЖКХ администрации МО ГО "Сыктывкар" А.А. Телегин, Заведующий отделом районного хозяйства администрации Эжвинского района МО ГО "Сыктывкар" Л.А.Симоненко</t>
  </si>
  <si>
    <t>Муниципальная программа (ИТОГО)</t>
  </si>
  <si>
    <t>Начальник Управления по связям с общественностью и социальной работе администрации МОГО "Сыктывкар"  Н.С. Клюева Заведующий отделом районного хозяйства администрации Эжвинского района МО ГО "Сыктывкар" Л.А.Симоненко</t>
  </si>
  <si>
    <t>Начальник Управления по связям с общественностью и социальной работе администрации МОГО "Сыктывкар"  Н.С. Клюева, Главный специалист Управления по связям с общественностью и социальной работе администрации МО ГО "Сыктывкар" М.А.Роженцова Заведующий отделом районного хозяйства администрации Эжвинского района МО ГО "Сыктывкар" Л.А.Симоненко</t>
  </si>
  <si>
    <t>Заведующий отделом районного хозяйства администрации Эжвинского района МО ГО "Сыктывкар" Л.А.Симоненко</t>
  </si>
  <si>
    <t>Мероприятие 2.2.3.4.  Оценка (определение размера возмещения) в связи с изъятием объектов недвижимого имущества</t>
  </si>
  <si>
    <t xml:space="preserve">Директор МКУ "Хозяйственное управление"  Н.Н. Королев </t>
  </si>
  <si>
    <t>Заведующий отделом финансов и бухгалтерского учета администрации Эжвинского района МО ГО "Сыктывкар" Е.В. Меледина; Заведующий отделом ФЭР и БУ КУМИ администрации МО ГО "Сыктывкар" Р.В. Сидоров</t>
  </si>
  <si>
    <t>Заведующий отделом финансов и бухгалтерского учета администрации Эжвинского района МО ГО "Сыктывкар" Е.В. Меледина, Заведующий отделом ФЭР и БУ КУМИ администрации МО ГО "Сыктывкар" Р.В. Сидоров</t>
  </si>
  <si>
    <t>Основное мероприятие 1.3.2. Осуществление переданного государственного полномочия по обеспечению жилыми помещениями детей-сирот и детей, оставшихся без попечения родителей</t>
  </si>
  <si>
    <t>Мероприятие  1.3.2.1. Постановка на учет на предоставление жилого помещения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t>
  </si>
  <si>
    <t>Основное мероприятие 1.3.4. .Осуществление переданного государственного полномочия по обеспечению жильем отдельных категорий граждан, установленных Федеральным законом от 12.01.1995 N 5-ФЗ "О ветеранах"</t>
  </si>
  <si>
    <t>Мероприятие 1.3.4.1. Сбор документов от граждан, установленных Федеральным законом от 12.01.1995 № 5-ФЗ «О ветеранах», изъявивших желание получить единовременные денежные выплаты</t>
  </si>
  <si>
    <t>Мероприятие 1.3.6.1. Сбор документов от граждан, установленных Федеральным законом от 24.11.1995 № 181-ФЗ «О социальной защите инвалидов в Российской Федерации», изъявивших желание получить единовременные денежные выплаты</t>
  </si>
  <si>
    <t>Основное мероприятие 1.3.7. Предоставление социальных выплат молодым семьям</t>
  </si>
  <si>
    <t>Мероприятие 1.3.7.1. Постановка на учет молодых семей, нуждающихся в улучшении жилищных условий</t>
  </si>
  <si>
    <t>Мероприятие 1.3.7.2. Вручение свидетельств о предоставлении социальных выплат на приобретение жилого помещения или создание объекта индивидуального жилищного строительства для улучшения жилищных условий</t>
  </si>
  <si>
    <t>Основное мероприятие 1.3.8. Обеспечение мероприятий по исполнению вступивших в силу решений суда, касающихся жилищного обеспечения</t>
  </si>
  <si>
    <t>Мероприятие 1.3.8.1. Заключение мировых соглашений о предоставлении гражданам денежных выплат на приобретение жилого помещения для исполнения решения суда</t>
  </si>
  <si>
    <t>Мероприятие  1.3.8.2.  Предоставление жилых помещений гражданам, имеющим вступившие в силу решения суда, обязывающие администрацию МО ГО «Сыктывкар» предоставить им жилое помещение</t>
  </si>
  <si>
    <t>Основное мероприятие 1.3.6. Осуществление переданного государственного полномочия по обеспечению жильем отдельных категорий граждан, установленных Федеральным законом от 24.11.1995 N 181-ФЗ "О социальной защите инвалидов в Российской Федерации</t>
  </si>
  <si>
    <t>Руководитель службы по вопросам расселения граждан из аварийного жилищного фонда комитета жилищной политики администрации МО ГО «Сыктывкар» Д.Р. Кутькина</t>
  </si>
  <si>
    <t>Первый заместитель руководителя администрации МО ГО "Сыктывкар" А.Г.Гонтарь,Заместитель руководителя администрации МО ГО "Сыктывкар" И.А. Сергеева, Руководитель администрации Эжвинского района МО ГО "Сыктывкар" С.В. Воронин, Заместитель руководителя администрации МО ГО "Сыктывкар" Л.В.Туркова</t>
  </si>
  <si>
    <t>Мероприятие 2.2.3.1. Организация содержания  зданий маневренного фонда, расположенных по адресам: г. Сыктывкар, ул. Общественная, д.11, ул. Ухтинская, д.2</t>
  </si>
  <si>
    <t>Основное мероприятие 3.2.1. Обеспечение предоставления услуг по помывке населения в муниципальных банях</t>
  </si>
  <si>
    <t>Мероприятие  3.2.1.1. Установление тарифов на услуги муниципальных бань</t>
  </si>
  <si>
    <t>Основное мероприятие 3.2.2. Организация выполнения отдельных услуг по ритуальному обслуживанию населения</t>
  </si>
  <si>
    <t>Мероприятие 3.2.2.1. Транспортировка тел умерших с места смерти до морга</t>
  </si>
  <si>
    <t>Основное мероприятие 4.1.1.1. Обеспечение функций муниципальных органов, в том числе территориальных органов</t>
  </si>
  <si>
    <t>Основное мероприятие 4.1.1.2.  Реализация прочих функций, связанных с муниципальным управлением</t>
  </si>
  <si>
    <t>Подпрограмма 1. "Создание условий для обеспечения доступным и комфортным жильем граждан МО ГО "Сыктывкар"</t>
  </si>
  <si>
    <t>Мероприятие 1.3.2.2. Проведение электронного аукциона на право заключения муниципального контракта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</si>
  <si>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Контрольное событие 3. Выданы уведомления о постановке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 на учет на предоставление жилого помещения</t>
  </si>
  <si>
    <t>Контрольное событие 4. Сформирован пакет документов для проведения электронного аукциона на право заключения муниципального контракта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</si>
  <si>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Контрольное событие 5. Оформлены и зарегистрированы муниципальные контракты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 в Управлении федеральной службы государственной регистрации, кадастра и картографии</t>
  </si>
  <si>
    <t xml:space="preserve">Начальник отдела контроля за управлением жилищным фондом и содержанием территорий УЖКХ администрации МО ГО "Сыктывкар" Т.Н.Любаева </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</si>
  <si>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</si>
  <si>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t>
  </si>
  <si>
    <t>Начальник отдела контроля за управлением жилищным фондом и содержанием территорий УЖКХ администрации МО ГО "Сыктывкар" Т.Н.Любаева , Руководитель службы экономического и бухгалтерского учета УЖКХ администрации МО ГО "Сыктывкар" Н.М. Попова</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</si>
  <si>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 Симоненко</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</si>
  <si>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"Сыктывкар"Л.А.Симоненко</t>
  </si>
  <si>
    <t>Начальник отдела контроля за управлением жилищным фондом и содержанием территорий УЖКХ администрации МО ГО "Сыктывкар" Т.Н.Любаева ,Заведующий отделом районного хозяйства администрации Эжвинского района МО ГО "Сыктывкар" Л.А.Симоненко</t>
  </si>
  <si>
    <t xml:space="preserve">Подпрограмма 4."Обеспечение создания условий для реализации муниципальной программы"     </t>
  </si>
  <si>
    <t>Мероприятие 3.2.1.2. Частичное возмещение затрат, возникающих в связи с предоставлением бытовых услуг по помывке населения в банях, по тарифам, установленным Советом МО ГО "Сыктывкар", ниже их экономически обоснованной стоимости</t>
  </si>
  <si>
    <t>Начальник УЖКХ администрации МО ГО "Сыктывкар" Н.В.Дайновский; Заведующий отделом районного хозяйства администрации Эжвинского района МО ГО "Сыктывкар"Л.А.Симоненко</t>
  </si>
  <si>
    <t>Начальник УЖКХ администрации МО ГО "Сыктывкар" Н.В.Дайновский, Заведующий отделом районного хозяйства администрации Эжвинского района МО ГО "Сыктывкар"Л.А.Симоненко</t>
  </si>
  <si>
    <t xml:space="preserve">Начальник Управления ЖКХ администрации МО ГО "Сыктывкар" Н.В.Дайновский </t>
  </si>
  <si>
    <t>Начальник Управления ЖКХ администрации МО ГО "Сыктывкар" Н.В.Дайновский ; Заведующий отделом районного хозяйства администрации Эжвинского района МО ГО "Сыктывкар" Л.А.Симоненко</t>
  </si>
  <si>
    <t>Заместитель УЖКХ администрации МО ГО "Сыктывкар" О.Б. Бондаренко;  Заместитель руководителя администрации Эжвинского района МО ГО "Сыктывкар" Т.А. Таскаева</t>
  </si>
  <si>
    <t>Заместитель УЖКХ администрации МО ГО "Сыктывкар" О.Б. Бондаренко</t>
  </si>
  <si>
    <t>Начальник Управления ЖКХ администрации МО ГО "Сыктывкар"  Н.В.Дайновский; Заведующий отделом районного хозяйства администрации Эжвинского района МО ГО "Сыктывкар" Л.А.Симоненко</t>
  </si>
  <si>
    <t>Контрольное событие 6.  Подписаны договоры социального найма, договоры найма специализированных жилых помещений</t>
  </si>
  <si>
    <t>Контрольное событие 7. Выданы свидетельства о предоставлении единовременных денежных выплат для улучшения жилищных условий отдельным категориям граждан, установленных Федеральным законом от 12.01.1995 № 5-ФЗ «О ветеранах»</t>
  </si>
  <si>
    <t>Контрольное событие 8. Выданы свидетельства о предоставлении единовременных денежных выплат для улучшения жилищных условий отдельным категориям граждан, установленным Федеральным законом от 24.11.1995 № 181-ФЗ «О социальной защите инвалидов в Российской Федерации»</t>
  </si>
  <si>
    <t>Контрольное событие 9. Перечислены социальные выплаты на приобретение жилого помещения или создание объекта индивидуального жилищного строительства для улучшения жилищных условий</t>
  </si>
  <si>
    <t>Контрольное событие 10. Перечислены гражданам денежные выплаты на приобретение жилого помещения для исполнения решения суда</t>
  </si>
  <si>
    <t>Контрольное событие 11. Подписаны договоры социального найма</t>
  </si>
  <si>
    <t>Контрольное событие 12. Выплачены денежные средства собственникам жилых помещений</t>
  </si>
  <si>
    <t>Контрольное событие 15. Проведены  открытые конкурсы по отбору управляющих организаций для управления многоквартирными домами</t>
  </si>
  <si>
    <t>Контрольное событие 17. Подготовлены проекты постановлений об определении управляющей организации для управления многоквартирными домами</t>
  </si>
  <si>
    <t>Контрольное событие 24. Отсутствие просроченной задолженности за коммунальные услуги  по зданиям маневренного фонда, расположенных по адресам: г. Сыктывкар, ул. Общественная, д.11, ул. Ухтинская, д.2</t>
  </si>
  <si>
    <t>Контрольное событие 27. Выполнены работы по оценке (определению размера возмещения) в связи с изъятием объектов недвижимого имущества</t>
  </si>
  <si>
    <t>Контрольное событие 28. Возмещены затраты по замене приборов учета в части муниципального жилого фонда</t>
  </si>
  <si>
    <t>Контрольное событие 29. Выполнены работы по замене приборов учета в муниципальном жилищном фонде</t>
  </si>
  <si>
    <t>Контрольное событие 30. Выполнено возмещение расходов нанимателей по установке, замене, поверке приборов учета</t>
  </si>
  <si>
    <t>Контрольное событие 32. Сформирован список-реестр граждан с указанием места жительства гражданина, цены и объема предоставленного твердого топлива, годовой потребности гражданина в топливе твердом для нужд отопления, определенной в соответствии с установленными нормативами потребления топлива твердого в расчете на 1 кв. метр общей площади жилых помещений, и размеров региональных стандартов нормативной площади жилого помещения, установленных в статье 1 Закона Республики Коми от 28.06.2005 N 54-РЗ "О региональном стандарте нормативной площади жилого помещения, используемом для расчета субсидий на оплату жилого помещения и коммунальных услуг", но не более фактического размера занимаемой общей площади жилого помещения</t>
  </si>
  <si>
    <t>Контрольное событие 33. Оказана муниципальная услуга по выдаче справки-расчета по определению годовой потребности в твердом топливе гражданам, проживающим в домах с печным отоплением на территории МО ГО "Сыктывкар"</t>
  </si>
  <si>
    <t>Контрольное событие 34. Предоставлена субсидия на возмещение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  (своевременная проверка предоставленных документов, перечисление средств бюджета МО ГО "Сыктывкар", соблюдение условий и порядка предоставления субсидии)</t>
  </si>
  <si>
    <t>Контрольное событие 35. Выполнены работы по страхованию сетей газоснабжения, находящихся в муниципальной собственности  (страховая премия)</t>
  </si>
  <si>
    <t xml:space="preserve">Контрольное событие 36. Выполнены работы по  содержанию  сетей газоснабжения (объектов сетей газоснабжения), находящихся в муниципальной собственности </t>
  </si>
  <si>
    <t>Председатель Комитета жилищной политики администрации МО ГО "Сыктывкар" И.А.Галлингер</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</si>
  <si>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Председатель Комитета жилищной политики администрации МО ГО "Сыктывкар" И.А.Галлингер, Председатель КУМИ администрации МО ГО "Сыктывкар" И.Н.Янчук</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</si>
  <si>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Председатель Комитета жилищной политики администрации МО ГО "Сыктывкар" И.А.Галлингер</t>
  </si>
  <si>
    <t>Начальник УЖКХ администрации МО ГО "Сыктывкар" Н.В.Дайновский, Председатель Комитета жилищной политики администрации МО ГО "Сыктывкар"  И.А.Галлингер, Заведующий отделом районного хозяйства администрации Эжвинского района МО ГО "Сыктывкар" Л.А.Симоненко</t>
  </si>
  <si>
    <t>Мероприятие 1.3.8.3.  Выплата размера возмещения в связи с изъятием объектов недвижимого имущества во исполнение решений суда</t>
  </si>
  <si>
    <t>Основное мероприятие 2.1.4.1.Создание условий для жилищного строительства</t>
  </si>
  <si>
    <t>Основное мероприятие 1.1.2.1.Переселение граждан из аварийного жилищного фонда</t>
  </si>
  <si>
    <t xml:space="preserve">Мероприятие 1.1.2.1.1. Изъятие недвижимого имущества путем выкупа доли в праве общей долевой собственности на земельный участок и расположенного на нем жилого помещения                          </t>
  </si>
  <si>
    <t>Основное мероприятие  3.1.3.1.Строительство и реконструкция объектов коммунального хозяйства</t>
  </si>
  <si>
    <t>Контрольное событие 38. Подготовлены и предоставлены на рассмотрение Совета МО ГО "Сыктывкар" проекты решения Совета МО ГО "Сыктывкар" об установлении тарифов на услуги бань</t>
  </si>
  <si>
    <t>Контрольное событие 40. Предоставлена субсидия на частичное возмещение затрат, возникающих в связи с предоставлением бытовых услуг по помывке населения в банях, по тарифам, установленным Советом МО ГО "Сыктывкар", ниже их экономически обоснованной стоимости (своевременная проверка предоставленных документов, перечисление средств бюджета МО ГО "Сыктывкар", соблюдение порядка предоставления субсидии)</t>
  </si>
  <si>
    <t>Контрольное событие 41. Выполнены подрядными организациями работы по транспортировке тел умерших с места смерти до морга</t>
  </si>
  <si>
    <t>Мероприятие 1.3.2.3.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</si>
  <si>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 xml:space="preserve"> Руководитель администрации Эжвинского района МО ГО "Сыктывкар" С.В. Воронин, Председатель КУМИ администарции МО ГО "Сыктывкар" И.Н.Янчук, Председатель Комитета жилищной политики администрации МО ГО "Сыктывкар" И.А. Галлингер, Начальник отдела по финансово-экономической работе и бухгалтерскому учету Н.А. Безносикова</t>
  </si>
  <si>
    <t>ДФ</t>
  </si>
  <si>
    <t xml:space="preserve">Контрольное событие 1. Подготовлены соглашения об изъятии недвижимого имущества для муниципальных нужд (путем выкупа доли в праве общей долевой собственности на земельный участок и расположенного на нем жилого помещения) </t>
  </si>
  <si>
    <t xml:space="preserve">Мероприятие 1.1.2.1.2. Заключение договоров социального найма жилого помещения с гражданами, подлежащими переселению из аварийного жилищного фонда                                             </t>
  </si>
  <si>
    <t>Контрольное событие 2. Оформлены договоры социального найма жилого помещения в связи с переселением из аварийного жилищного фонда, согласившимся на данные жилые помещения</t>
  </si>
  <si>
    <t>Контрольное событие 13. Проведены заседания межведомственной комиссии, оценка и обследование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t>
  </si>
  <si>
    <t>Контрольное событие 16. Проведены контрольные (надзорные) и профилактические мероприятия в рамках Федерального закона от 31.07.2020 N 248-ФЗ "О государственном контроле (надзоре) и муниципальном контроле в Российской Федерации" (в год)</t>
  </si>
  <si>
    <t xml:space="preserve">Контрольное событие 19. Проведены заседания по обследованию жилых помещений инвалидов и общего имущества в многоквартирных домах, в которых проживают инвалиды в целях их приспособления и обеспечения условий доступности </t>
  </si>
  <si>
    <t>Контрольное событие 20. Выполнены ПИР и работы по обеспечению доступности объектов и услуг для инвалидов и других маломобильных групп населения в жилищном фонде</t>
  </si>
  <si>
    <t xml:space="preserve">Контрольное событие 21. Сформированы планы капитального ремонта и повышения степени благоустройства многоквартирных домов и капитального ремонта (ремонта) жилых помещений, находящихся в муниципальной собственности, за счет средств бюджета МО ГО «Сыктывкар» </t>
  </si>
  <si>
    <t xml:space="preserve">Контрольное событие 22. Выполнены планы капитального ремонта и повышения степени благоустройства многоквартирных домов и капитального ремонта (ремонта) жилых помещений, находящихся в муниципальной собственности, за счет средств бюджета МО ГО «Сыктывкар»  </t>
  </si>
  <si>
    <t xml:space="preserve">Контрольное событие 23. Исполнены обязательства по оплате взносов на капитальный ремонт общего имущества в многоквартирных домах в доле муниципальных помещений. </t>
  </si>
  <si>
    <t>Основное мероприятие 2.2.3. Реализация прочих мероприятий в области жилищного хозяйства</t>
  </si>
  <si>
    <t>Контрольное событие 26. Выполнены работы по вскрытию замков для доступа в квартиры, находящихся в собственности МО ГО "Сыктывкар"</t>
  </si>
  <si>
    <t>Контрольное событие 25. Исполнены обязательства по оплате расходов  по содержанию пустующих помещений в многоквартирных домах, находящихся в муниципальной собственности</t>
  </si>
  <si>
    <t xml:space="preserve">Контрольное событие 31. Выполнены работы по сносу аварийного жилищного фонда </t>
  </si>
  <si>
    <t xml:space="preserve">Мероприятие 3.1.2.1.  Содержание сетей газоснабжения, находящихся в муниципальной собственности (в том числе страховая премия) </t>
  </si>
  <si>
    <t>Контрольное событие 39. Внесены изменения в проекты нормативных правовых актов в рамках реализации мероприятия</t>
  </si>
  <si>
    <t>Председатель Комитета жилищной политики администрации МО ГО "Сыктывкар" И.А.Галлингер, Заместитель председателя Комитета жилищной политики администрации МО ГО "Сыктывкар" Д.Р. Кутькина</t>
  </si>
  <si>
    <t>Заместитель председателя Комитета жилищной политики администрации МО ГО "Сыктывкар" Д.Р. Кутькина</t>
  </si>
  <si>
    <t>Председатель Комитета жилищной политики администрации МО ГО "Сыктывкар" И.А.Галлингер,  Заместитель председателя Комитета жилищной политики администрации МО ГО "Сыктывкар" Д.Р. Кутькина</t>
  </si>
  <si>
    <t>Мероприятие 2.1.4.1.1.
Обеспечение земельных участков инфраструктурой мкр. Емваль (внутримикрорайонные улицы, проезды и уличное освещение, противопожарное водоснабжение)</t>
  </si>
  <si>
    <t>Контрольное событие 18. 
Подписан акт приемки законченного строительством объекта по ул. Усадебная</t>
  </si>
  <si>
    <t>Начальник управления архитектуры, городского строительства и землепользования администрации МОГО "Сыктывкар" Е.В.Мартынова, Начальник бюджетного учреждения "Управление капитального строительства МО ГО "Сыктывкар" Е.В. Демина</t>
  </si>
  <si>
    <t>Начальник управления архитектуры, городского строительства и землепользования администрации МОГО "Сыктывкар" Е.В.Мартынова, Начальник УЖКХ администрации МО ГО "Сыктывкар" Н.В.Дайновский, Начальник Управления по связям с общественностью и социальной работе администрации МОГО "Сыктывкар"  Н.С. Клюева, Заведующий отделом районного хозяйства администрации Эжвинского района МО ГО "Сыктывкар" Л.А.Симоненко</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</si>
  <si>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Л.А.Симоненко,Руководитель службы по распределению жилых помещений муниципального жилищного фонда Комитета жилищной политики администрации МО ГО "Сыктывкар" В.С. Елина</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</si>
  <si>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Руководитель службы по распределению жилых помещений муниципального жилищного фонда Комитета жилищной политики администрации МО ГО "Сыктывкар" В.С. Елина</t>
  </si>
  <si>
    <t>Начальник УАГСиЗ администрации МО ГО "Сыктывкар" Е.В. Мартынова; Начальник БУ "УКС МО ГО "Сыктывкар" Е.В. Демина</t>
  </si>
  <si>
    <t>Мероприятие 3.1.3.1.1.
Напорный канализационный коллектор от п.г.т. Краснозатонский до ЛДК</t>
  </si>
  <si>
    <t>Начальник Управления ЖКХ администрации МО ГО "Сыктывкар"  Н.В.Дайновский; Заместитель руководителя администрации Эжвинского района МО ГО "Сыктывкар" Т.А. Таскаева; Начальник управления экономики и анализа администрации МО ГО "Сыктывкар" Ю.С. Разумова</t>
  </si>
  <si>
    <t>Начальник управления экономики и анализа администрации МО ГО "Сыктывкар" Ю.С. Разумова; Заместитель руководителя администрации Эжвинского района МО ГО "Сыктывкар" Т.А. Таскаева</t>
  </si>
  <si>
    <t>Начальник отдела контроля за управлением жилищным фондом и содержанием территорий УЖКХ администрации МО ГО "Сыктывкар" Т.Н.Любаева , Заведующий отделом районного хозяйства администрации Эжвинского района МО ГО "Сыктывкар" Л.А.Симоненко, Заместитель Председателя - заведующего отделом арендных отношений и приватизации жилья КУМИ администрации МО ГО "Сыктывкар" Шумайлова М.В.</t>
  </si>
  <si>
    <t>Заместитель Председателя - заведующего отделом арендных отношений и приватизации жилья КУМИ администрации МО ГО "Сыктывкар" Шумайлова М.В.</t>
  </si>
  <si>
    <t xml:space="preserve"> Руководитель администрации Эжвинского района МО ГО "Сыктывкар" С.В. Воронин, Начальник Управления ЖКХ администрации МО ГО "Сыктывкар" Н.В.Дайновский, Председатель КУМИ администарции МО ГО "Сыктывкар" И.Н.Янчук</t>
  </si>
  <si>
    <t xml:space="preserve"> Руководитель администрации Эжвинского района МО ГО "Сыктывкар" С.В. Воронин, Начальник Управления ЖКХ администрации МО ГО "Сыктывкар" Н.В.Дайновский </t>
  </si>
  <si>
    <t>Руководитель юридической службы комитета жилищной политики администрации МО ГО «Сыктывкар» Я.В. Злобина</t>
  </si>
  <si>
    <t>Председатель комитета жилищной политики администрации МО ГО «Сыктывкар» И.А. Галлингер; Руководитель юридической службы комитета жилищной политики администрации МО ГО «Сыктывкар» Я.В. Злобина, Руководитель службы по вопросам расселения граждан из аварийного жилищного фонда комитета жилищной политики администрации МО ГО «Сыктывкар» Д.Р. Кутькина</t>
  </si>
  <si>
    <t>Руководитель службы по реализации жилищных программ комитета жилищной политики администрации МО ГО «Сыктывкар» А.Н.Стародубцева</t>
  </si>
  <si>
    <t>Заместитель председателя комитета жилищной политики администрации МО ГО «Сыктывкар» - начальник отдела муниципальных закупок Ветошкина А.С.; Руководитель службы по реализации жилищных программ комитета жилищной политики администрации МО ГО «Сыктывкар» А.Н.Стародубцева</t>
  </si>
  <si>
    <t>Председатель Комитета жилищной политики администрации МО ГО "Сыктывкар" И.А.Галлингер, Начальник Департамента финансов администрации МО ГО "Сыктывкар" Н.И. Ладанова, Руководитель администрации Эжвинского района МО ГО "Сыктывкар" С.В. Воронин</t>
  </si>
  <si>
    <t>Председатель комитета жилищной политики администрации МО ГО «Сыктывкар» И.А. Галлингер; Руководитель юридической службы комитета жилищной политики администрации МО ГО «Сыктывкар» Я.В. Злобина, Заместитель руководителя юридической службы комитета жилищной политики администрации МО ГО «Сыктывкар» М.В. Ануфриева, Начальник Департамента финансов администрации МО ГО "Сыктывкар" Н.И. Ладанова,  Заместитель начальника Департамента финансов администрации МО ГО "Сыктывкар" Н.Н. Данилова, Заведующая сектором по жилищным вопросам и приватизации жилья Шуракова Е.Э., Заведующий отделом финансов и бухгалтерского учета администрации Эжвинского района МО ГО "Сыктывкар" Е.В. Меледина</t>
  </si>
  <si>
    <t>Руководитель службы по финансово-экономической работе и бухгалтерскому учету комитета жилищной политики администрации МО ГО «Сыктывкар» В.Н. Сенюков, Начальник отдела бюджетного учета и отчетности Департамета финансов администрации МО ГО "Сыктывкар" В.Н. Медведева, Заведующий отделом финансов и бухгалтерского учета администрации Эжвинского района МО ГО "Сыктывкар" Е.В. Меледина</t>
  </si>
  <si>
    <t>Заведующий отделом ФЭРи БУ КУМИ администрации МО ГО "Сыктывкар" Р.В. Сидоров., Заместитель Председателя — заведующий отделом арендных отношений и приватизации жилья КУМИ администрации МО ГО "Сыктывкар" Шумайлова М.В., Заведующий отделом районного хозяйства администрации Эжвинского района МО ГО "Сыктывкар" Л.А.Симоненко</t>
  </si>
  <si>
    <t>Заведующий отделом ФЭРи БУ КУМИ администрации МО ГО "Сыктывкар" Р.В. Сидоров., Заместитель Председателя — заведующий отделом арендных отношений и приватизации жилья КУМИ администрации МО ГО "Сыктывкар"Шумайлова М.В., Заведующий отделом финансов и бухгалтерского учета администрации Эжвинского района МО ГО "Сыктывкар" Е.В. Меледина</t>
  </si>
  <si>
    <t>Заведующий отделом ФЭРи БУ КУМИ администрации МО ГО "Сыктывкар" Р.В. Сидоров, Заместитель Председателя - заведующий отделом арендных отношений и приватизации жилья КУМИ администрации МО ГО "Сыктывкар" Шумайлова М.В., Заведующий отделом районного хозяйства администрации Эжвинского района МО ГО "Сыктывкар" Л.А.Симоненко, Руководитель службы по распределению жилых помещений муниципального жилищного фонда Комитета жилищной политики администрации МО ГО "Сыктывкар" В.С. Елина</t>
  </si>
  <si>
    <t>Заведующий отделом ФЭРи БУ КУМИ администрации МО ГО "Сыктывкар" Сидоров Р.В., заместитель Председателя - заведующий отделом арендных отношений и приватизации жилья КУМИ администрации МО ГО "Сыктывкар" Шумайлова М.В., Заведующий отделом районного хозяйства администрации Эжвинского района МО ГО "Сыктывкар" Л.А.Симоненко, Руководитель службы по распределению жилых помещений муниципального жилищного фонда Комитета жилищной политики администрации МО ГО "Сыктывкар" В.С. Елина</t>
  </si>
  <si>
    <t>Основное мероприятие 2.1.5. Обеспечение доступности приоритетных объектов и услуг для инвалидов и других маломобильных групп населения</t>
  </si>
  <si>
    <t>Заместитель председателя комитета жилищной политики администрации МО ГО «Сыктывкар» - начальник отдела муниципальных закупок Ветошкина А.С., Заведующая сектором по жилищным вопросам и приватизации жилья Шуракова Е.Э.</t>
  </si>
  <si>
    <t>Председатель Комитета жилищной политики администрации МОГО "Сыктывкар" И.А.Галлингер, Руководитель администрации Эжвинского района МО ГО "Сыктывкар" С.В. Воронин</t>
  </si>
  <si>
    <t>ФБ</t>
  </si>
  <si>
    <t xml:space="preserve">ФБ </t>
  </si>
  <si>
    <t>ФБ, Фонд развития территорий</t>
  </si>
  <si>
    <t xml:space="preserve">Контрольное событие 14. Сформирован (актуализирован) краткосрочный план капитального ремонта многоквартирных домов </t>
  </si>
  <si>
    <t>30.06.2026; 31.12.2026</t>
  </si>
  <si>
    <t>Контрольное событие 37. 
Выполнены четыре этапа строительно-монтажных работ</t>
  </si>
  <si>
    <t xml:space="preserve">Статус мероприятия, контрольного события
</t>
  </si>
  <si>
    <t>План</t>
  </si>
  <si>
    <t>Факт</t>
  </si>
  <si>
    <t xml:space="preserve">Дата наступления и содержание мероприятия, контрольного события в отчетном периоде
</t>
  </si>
  <si>
    <t xml:space="preserve">РРасходы на реализацию основного мероприятия, мероприятия программы, тыс. руб.
</t>
  </si>
  <si>
    <t xml:space="preserve">План на отчетную дату
</t>
  </si>
  <si>
    <t xml:space="preserve">Кассовое исполнение на отчетную дату
</t>
  </si>
  <si>
    <t>Срок не наступил</t>
  </si>
  <si>
    <t>Срок не наступил.</t>
  </si>
  <si>
    <t>Срок не наступил.                                                                                  За 1 квартал 2026 года проведено 1 контрольное (надзорное) и профилактическое мероприятие в рамках Федерального закона от 31.07.2020 N 248-ФЗ "О государственном контроле (надзоре) и муниципальном контроле в Российской Федерации" (05.03.2026)</t>
  </si>
  <si>
    <t xml:space="preserve">Срок не наступил. </t>
  </si>
  <si>
    <t>Срок не наступил.                                                                                            За 1 квартал 2026 года просроченная задолженность за коммунальные услуги  по зданиям маневренного фонда, расположенных по адресам: г. Сыктывкар, ул. Общественная, д.11, ул. Ухтинская, д.2 отсутствует.</t>
  </si>
  <si>
    <t>Выполнено в срок</t>
  </si>
  <si>
    <t>31.01.2026, 28.02.2026, 31.03.2026                                                      Просроченная задолженность по оплате расходов отсутствует.</t>
  </si>
  <si>
    <t xml:space="preserve">Срок не наступил.                                                                                </t>
  </si>
  <si>
    <t>Срок не наступил.                                                                                  За 1 квартал 2026 года врученно 3 свидетельства о предоставлении социальных выплат на приобретение жилого помещения или создание объекта индивидуального жилищного строительства для улучшения жилищных условий.</t>
  </si>
  <si>
    <t xml:space="preserve">Срок не наступил.                                                                                  </t>
  </si>
  <si>
    <t>Срок не наступил.                                                                                  За 1 квартал 2026 года подписано 4 договора социального найма</t>
  </si>
  <si>
    <t>Срок не наступил.                                                                                      За 1 квартал 2026 года сформирован 41 пакет документов для проведения электронного аукциона на право заключения муниципального контракта на приобретение жилых помещений для детей-сирот и детей, оставшихся без попечения родителей, лиц из числа детей-сирот и детей, оставшихся без попечения родителей.</t>
  </si>
  <si>
    <t>31.03.2026                                                                                                         За 1 квартал 2026 года выдано 17 уведомлений о  постановке на учет граждан, относящихся к категории детей-сирот и детей, оставшихся без попечения родителей, лиц из числа детей-сирот и детей, оставшихся без попечения родителей, поставленных на учет предоставление жилого помещения.</t>
  </si>
  <si>
    <t>Срок не наступил.                                                                                За 1 квартал 2026 года всего расселено 23 жилых помещения, их них: -10 жилых помещения по заключенным соглашениям; - 13 жилых помещений по взысканию с казны.</t>
  </si>
  <si>
    <t>Срок не наступил.                                                                                          За 1 квартал 2026 года подписаны 43 контракта по договору долевого участия.</t>
  </si>
  <si>
    <t>Срок не наступил.                                                                                                          За 1 квартал 2026 года проведено 15 заседаний межведомственной комиссии, оценка и обследование помещений в целях признания жилых помещений пригодными (непригодными) для проживания граждан, а также многоквартирных домов в целях признания их аварийными и подлежащими сносу или реконструкции (16.01.2026, 19.01.2026, 30.01.2026, 16.03.2026, 20.03.2026)</t>
  </si>
  <si>
    <t>Срок не наступил.                                                                                                       За 1 квартал 2026 года проведены 4 конкурса  по отбору управляющих организаций для управления многоквартирными домами (19.02.2026, 12.03.2026, 20.03.2026, 31.03.2026)</t>
  </si>
  <si>
    <t>Срок не наступил.                                                                                                         За 1 квартал 2026 года подготовлены 2 проекта  постановлений об определении управляющей организации для управления многоквартирными домами                                                    (13.02.2026, 19.02.2026)</t>
  </si>
  <si>
    <t xml:space="preserve">Срок не наступил.                                                                              </t>
  </si>
  <si>
    <t>Срок не наступил.                                                                                         За 1 квартал 2026 года оплачены работы  по ремонту жилого помещения, находящегося в муниципальной  собственности по ул. Северная, дом 61, квартира 36 (17.02.2026)</t>
  </si>
  <si>
    <t>Мероприятие 
Обеспечение земельных участков инфраструктурой мкр. Сосновая поляна (внутримикрорайонные улицы, проезды и уличное освещение). Вторая очередь</t>
  </si>
  <si>
    <t>Контрольное событие 
Утверждена проектно-сметная документация по объекту.</t>
  </si>
  <si>
    <t xml:space="preserve">Срок не наступил.                                                                                             В 2023 г. заключен контракт на сумму 7 000,5 тыс. рублей и был оплачен аванс в сумме 1 400,1 тыс. рублей. 
В 2024 г. заключено доп. соглашение на увеличение цены контракта до 7 700,5 тыс. рублей.
23.01.2026 получено положительное заключение государственной экспертизы.
Контракт планируется оплатить во 2 квартале 2026 г.                                                                                              </t>
  </si>
  <si>
    <t>Мероприятие Водоснабжение п.г.т. Седкыркещ</t>
  </si>
  <si>
    <t>Контрольное событие Выполнены работы по расчистке от зеленых насаждений территории вдоль трассы</t>
  </si>
  <si>
    <r>
      <rPr>
        <b/>
        <u/>
        <sz val="14"/>
        <rFont val="Times New Roman"/>
        <family val="1"/>
        <charset val="204"/>
      </rPr>
      <t>ПРИМЕЧАНИЕ:</t>
    </r>
    <r>
      <rPr>
        <sz val="14"/>
        <rFont val="Times New Roman"/>
        <family val="1"/>
        <charset val="204"/>
      </rPr>
      <t xml:space="preserve"> Мероприятия " Водоснабжение п.г.т. Седкыркещ" нет в Распоряжении администрации МО ГО "Сыктывкар"от 31.03.2026 № 161-р " Об утверждении Плана реализации муниципальной программы МО ГО Сыктывкар" "Жилищный фонд и коммунальное хозяйство" на 2026 год"</t>
    </r>
  </si>
  <si>
    <t>Срок не наступил.                                                                                             В 2025 г. заключен контракт на расчистку от зеленых насаждений территории вдоль трассы на 1050,0 тыс. рублей.  Работы не выполнены в 2025 г. по вине подрядчика. Контракт действующий.</t>
  </si>
  <si>
    <t>31.01.2026, 28.02.2026, 31.03.2026                                                            За 1 квартал 2026 года выполнены работы по транспортировке 338 тел, в т.ч. по Эжвинскому району - 39 тел умерших с места смерти до морга.</t>
  </si>
  <si>
    <t>Срок не наступил.                                                                                                   За 1 квартал 2026 года проведено 2 заседания по обследованию жилых помещений инвалидов и общего имущества в многоквартирных домах, в которых проживают инвалиды в целях их приспособления и обеспечения условий доступности                                                                                     (06.02.2026, 25.03.2026).</t>
  </si>
  <si>
    <t>Срок не наступил.                                                                                За 1 квартал 2026 года  перечислены денежные средства на приобретение жилого помещения 1 гражданину.</t>
  </si>
  <si>
    <t>Срок не наступил.                                                                                  За 1 квартал 2026 года  произведена выплата денежных средств по исполнительным листам собственникам 8 жилых помещений (20.01.2026, 12.03.2026, 26.03.2026, 30.03.2026, 31.03.2026)</t>
  </si>
  <si>
    <t>Срок не наступил.                                                                               Взносы перечисляются своевременно                                                 (31.01.2026, 28.02.2026,31.03.2026)</t>
  </si>
  <si>
    <t>Срок не наступил.                                                                                 За 1 квартал 2026 года выполнены работы по вскрытию 5 квартир для доступа в квартиры, находящихся в собственности МО ГО "Сыктывкар".</t>
  </si>
  <si>
    <t>Срок не наступил.                                                                                    За 1 квартал 2026 года возмещены расходы по установке общедомовых приборов учета холодного и горячего водоснабжения в МКД                                                 (27.03.2026).</t>
  </si>
  <si>
    <t>Срок не наступил.                                                                              За 1 квартал 2026 года выполнены работы по техническому и аварийному обслуживанию наружных сетей газоснабжения на территории МО ГО "Сыктывкар"                                                             (16.01.2026, 28.02.2026).</t>
  </si>
  <si>
    <t xml:space="preserve">Форма мониторинга
реализации муниципальной программы (квартальная)
Наименование муниципальной программы: "Жилищный фонд и коммунальное хозяйство
отчетный период: 3 месяца 2026 г.
Ответственный исполнитель: Управление жилищно-коммунального хозяйства администрации МО ГО "Сыктывкар"
</t>
  </si>
  <si>
    <t>Срок не наступил.                                                                                                 В 2026 г. заключен контракт на выполнение строительно-монтажных работ (ул. Усадебная) на 28 644,3 тыс. рублей. Срок завершения - 12.11.2026. 
В 2026 г. заключен контракт на вынос геодезической разбивочной основы с оформлением технического отчета (ул. Усадебная) на 60,0 тыс. рублей. Работы выполнены и оплачены.</t>
  </si>
  <si>
    <t>Срок не наступил.                                                                                      За 1 квартал 2026 год оплачены  работы по оборудованию входной группы подъезда многоквартирного дома №85  по ул. Первомайская                                                                           (30.03.2026).                                                                           На территории Эжвинского района выполнены работ: 
- по устройству подъемной платформы с наклонным перемещением для маломобильных групп населения по адресу ул. Мира, д.13 (вестибюль МКД по ул. Мира 13 – для доступа в жилое помещение №114);
- по  оборудованию входной группы и лестничного марша первого этажа первого подъезда жилого дома №43/15 по пр. Бумажников в г. Сыктывкаре"                                      (04.02.2026, 12.02.2026).</t>
  </si>
  <si>
    <t xml:space="preserve">Срок не наступил.                                                                                   Постановление администрации МО ГО "Сыктывкар" №3/1172 от 17.03.2026 "Об утверждении плана капитального ремонта общего имущества многоквартирных домов и капитального ремонта (ремонта) жилых помещений, находящихся в муниципальной собственности МО ГО "Сыктывкар" и расположенных на территории Эжвинского района МО ГО "Сыктыкар", на 2026 год" </t>
  </si>
  <si>
    <t>Срок не наступил.                                                                         За 1 квартал 2026 года предоставлена субсидия на возмещение недополученных доходов, возникающих в результате государственного регулирования цен на топливо твердое, реализуемое гражданам и используемое для нужд отопления                                                                                            (18.02.2026, 26.03.2026).</t>
  </si>
  <si>
    <t>Срок не наступил.
Объект реализуется в рамках национального проекта «Инфраструктура для жизни»
В 2025 г. заключен контракт на выполнение строительно-монтажных работ на 250 000,0 тыс. рублей за счет средств ФБ, РБ, МБ. В 2026 г. заключено доп. соглашение на увеличение цены контракта до 273 186,4 тыс. рублей, в том числе 2025 г. - 0,0 тыс. рублей,  2026 г. –75 944,7 тыс. рублей, 2027 г. – 197 241,7 тыс. рублей. Срок выполнения работ - до 22.03.2027
В августе заключен контракт на выполнение строительного контроля за строительством на 9 879,7 тыс. рублей за счет средств МБ, в том числе 2025 г. - 5 081,8 тыс. рублей,  2026 г. – 4 112,5 тыс. рублей, 2027 г. –  685,4 тыс. рублей. Срок выполнения работ -  01.02.2027 г. В 2025 г. выполнено 1- 4 этапы работ на 3 025,6 тыс. рублей, оплачено 5 081,8 тыс. руб. (с учетом авансирования этапов). В 2026 г . выполнено 5-7 этапы работ на 1468,7 тыс. рублей, оплачено 1 028,1 тыс. руб. (с учетом оплаты авансов в 2025 г.)
В 2025 г. заключен договор на технологическое присоединение к системе водоотведения на 63 004,3 тыс. рублей, в том числе 2025 г. - 26 324,0 тыс. рублей, 2026 г. - 27 229,6 тыс. рублей, 2027 г. - 9 450,7 тыс. рублей. Срок подключения - до 01.02.2027. В 2025 г. оплачен аванс в сумме 26 324,0 тыс. рублей.
В 2025 г. заключен договор на технологическое присоединение к электросетям ККТ на 309,8 тыс. рублей., выплачен аванс 100 %.  По причине исключения канализационной насосной станции из проекта, в апреле 2026 планируется расторгнуть договор и произвести возврат аванса.
В 2025 г. заключен контракт на авторский надзор на 875,0 тыс. рублей, в том числе 2025 г. - 0,0 тыс. рублей, в 2026 г. - 800,0 тыс. рублей, в 2027 г. - 75,0 тыс. рублей. Срок завершения - 29.03.2027.
В 2026 г. заключен договор возмезного оказания услуг по проведению государственной экспертизы в рамках экспертного сопровождения на 731,9 тыс. рублей. Срок оказания услуг - 1 год.
В 2026 г. заключен контракт на корректировка ПИР на 590,0 тыс. рублей. Срок завершения - 25.05.2026</t>
  </si>
  <si>
    <r>
      <rPr>
        <b/>
        <u/>
        <sz val="14"/>
        <rFont val="Times New Roman"/>
        <family val="1"/>
        <charset val="204"/>
      </rPr>
      <t>ПРИМЕЧАНИЕ:</t>
    </r>
    <r>
      <rPr>
        <sz val="14"/>
        <rFont val="Times New Roman"/>
        <family val="1"/>
        <charset val="204"/>
      </rPr>
      <t xml:space="preserve"> Мероприятия "Обеспечение земельных участков инфраструктурой мкр. Сосновая поляна (внутримикрорайонные улицы, проезды и уличное освещение). Вторая очередь" нет  в Распоряжении администрации МО ГО "Сыктывкар"от 31.03.2026 № 161-р
"Об утверждении Плана реализации муниципальной программы МО ГО Сыктывкар" "Жилищный фонд и коммунальное хозяйство" на 2026 год"</t>
    </r>
  </si>
  <si>
    <t>Э = ((3/43)+(354164,6/1739197,6))/2*100 = 13,7 %  (эффективна)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</si>
</sst>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theme="1"/>
      <name val="Calibri"/>
      <scheme val="minor"/>
    </font>
    <font>
      <sz val="10"/>
      <name val="Arial Cyr"/>
    </font>
    <font>
      <sz val="12"/>
      <name val="Times New Roman"/>
      <family val="1"/>
      <charset val="204"/>
    </font>
    <font>
      <b/>
      <sz val="12"/>
      <name val="Times New Roman"/>
      <family val="1"/>
      <charset val="204"/>
    </font>
    <font>
      <b/>
      <sz val="20"/>
      <name val="Times New Roman"/>
      <family val="1"/>
      <charset val="204"/>
    </font>
    <font>
      <sz val="11"/>
      <color theme="1"/>
      <name val="Calibri"/>
      <family val="2"/>
      <charset val="204"/>
      <scheme val="minor"/>
    </font>
    <font>
      <b/>
      <sz val="14"/>
      <name val="Times New Roman"/>
      <family val="1"/>
      <charset val="204"/>
    </font>
    <font>
      <sz val="14"/>
      <name val="Times New Roman"/>
      <family val="1"/>
      <charset val="204"/>
    </font>
    <font>
      <b/>
      <sz val="14"/>
      <color theme="1"/>
      <name val="Times New Roman"/>
      <family val="1"/>
      <charset val="204"/>
    </font>
    <font>
      <sz val="14"/>
      <color theme="1"/>
      <name val="Times New Roman"/>
      <family val="1"/>
      <charset val="204"/>
    </font>
    <font>
      <b/>
      <u/>
      <sz val="14"/>
      <name val="Times New Roman"/>
      <family val="1"/>
      <charset val="204"/>
    </font>
  </fonts>
  <fills count="39">
    <fill>
      <patternFill patternType="none"/>
    </fill>
    <fill>
      <patternFill patternType="gray125"/>
    </fill>
    <fill>
      <patternFill patternType="solid">
        <fgColor indexed="5"/>
        <bgColor indexed="5"/>
      </patternFill>
    </fill>
    <fill>
      <patternFill patternType="solid">
        <fgColor theme="7" tint="0.59999389629810485"/>
        <bgColor theme="5" tint="0.59999389629810485"/>
      </patternFill>
    </fill>
    <fill>
      <patternFill patternType="solid">
        <fgColor rgb="FF92D050"/>
        <bgColor rgb="FF92D050"/>
      </patternFill>
    </fill>
    <fill>
      <patternFill patternType="solid">
        <fgColor theme="3" tint="0.59999389629810485"/>
        <bgColor theme="3" tint="0.59999389629810485"/>
      </patternFill>
    </fill>
    <fill>
      <patternFill patternType="solid">
        <fgColor rgb="FFFFC000"/>
        <bgColor rgb="FFFFC000"/>
      </patternFill>
    </fill>
    <fill>
      <patternFill patternType="solid">
        <fgColor theme="2"/>
        <bgColor theme="7" tint="0.79998168889431442"/>
      </patternFill>
    </fill>
    <fill>
      <patternFill patternType="solid">
        <fgColor theme="0"/>
        <bgColor theme="0"/>
      </patternFill>
    </fill>
    <fill>
      <patternFill patternType="solid">
        <fgColor indexed="65"/>
      </patternFill>
    </fill>
    <fill>
      <patternFill patternType="solid">
        <fgColor theme="0" tint="-0.14999847407452621"/>
        <bgColor theme="0" tint="-0.14999847407452621"/>
      </patternFill>
    </fill>
    <fill>
      <patternFill patternType="solid">
        <fgColor theme="6" tint="-0.249977111117893"/>
        <bgColor indexed="5"/>
      </patternFill>
    </fill>
    <fill>
      <patternFill patternType="solid">
        <fgColor theme="6" tint="-0.249977111117893"/>
        <bgColor theme="5" tint="0.59999389629810485"/>
      </patternFill>
    </fill>
    <fill>
      <patternFill patternType="solid">
        <fgColor theme="6" tint="-0.249977111117893"/>
        <bgColor rgb="FF92D050"/>
      </patternFill>
    </fill>
    <fill>
      <patternFill patternType="solid">
        <fgColor theme="6" tint="-0.249977111117893"/>
        <bgColor theme="3" tint="0.59999389629810485"/>
      </patternFill>
    </fill>
    <fill>
      <patternFill patternType="solid">
        <fgColor theme="6" tint="-0.249977111117893"/>
        <bgColor rgb="FFFFC000"/>
      </patternFill>
    </fill>
    <fill>
      <patternFill patternType="solid">
        <fgColor theme="6" tint="-0.249977111117893"/>
        <bgColor theme="7" tint="0.79998168889431442"/>
      </patternFill>
    </fill>
    <fill>
      <patternFill patternType="solid">
        <fgColor theme="7" tint="0.59999389629810485"/>
        <bgColor indexed="5"/>
      </patternFill>
    </fill>
    <fill>
      <patternFill patternType="solid">
        <fgColor rgb="FF92D050"/>
        <bgColor indexed="5"/>
      </patternFill>
    </fill>
    <fill>
      <patternFill patternType="solid">
        <fgColor theme="3" tint="0.59999389629810485"/>
        <bgColor indexed="5"/>
      </patternFill>
    </fill>
    <fill>
      <patternFill patternType="solid">
        <fgColor theme="0"/>
        <bgColor theme="0" tint="-4.9989318521683403E-2"/>
      </patternFill>
    </fill>
    <fill>
      <patternFill patternType="solid">
        <fgColor theme="2"/>
        <bgColor rgb="FFFFC000"/>
      </patternFill>
    </fill>
    <fill>
      <patternFill patternType="solid">
        <fgColor theme="2"/>
        <bgColor rgb="FFC00000"/>
      </patternFill>
    </fill>
    <fill>
      <patternFill patternType="solid">
        <fgColor rgb="FF76933C"/>
        <bgColor rgb="FF76933C"/>
      </patternFill>
    </fill>
    <fill>
      <patternFill patternType="solid">
        <fgColor theme="0"/>
        <bgColor indexed="5"/>
      </patternFill>
    </fill>
    <fill>
      <patternFill patternType="solid">
        <fgColor theme="0" tint="-0.14999847407452621"/>
        <bgColor indexed="22"/>
      </patternFill>
    </fill>
    <fill>
      <patternFill patternType="solid">
        <fgColor theme="0" tint="-0.14999847407452621"/>
        <bgColor theme="0" tint="-4.9989318521683403E-2"/>
      </patternFill>
    </fill>
    <fill>
      <patternFill patternType="solid">
        <fgColor theme="0"/>
        <bgColor indexed="64"/>
      </patternFill>
    </fill>
    <fill>
      <patternFill patternType="solid">
        <fgColor theme="0"/>
        <bgColor theme="6" tint="-0.249977111117893"/>
      </patternFill>
    </fill>
    <fill>
      <patternFill patternType="solid">
        <fgColor theme="0"/>
        <bgColor theme="6" tint="0.59999389629810485"/>
      </patternFill>
    </fill>
    <fill>
      <patternFill patternType="solid">
        <fgColor theme="0"/>
        <bgColor theme="6" tint="0.39997558519241921"/>
      </patternFill>
    </fill>
    <fill>
      <patternFill patternType="solid">
        <fgColor theme="0" tint="-0.14999847407452621"/>
        <bgColor theme="6" tint="-0.249977111117893"/>
      </patternFill>
    </fill>
    <fill>
      <patternFill patternType="solid">
        <fgColor theme="0" tint="-0.14999847407452621"/>
        <bgColor theme="6" tint="0.39997558519241921"/>
      </patternFill>
    </fill>
    <fill>
      <patternFill patternType="solid">
        <fgColor theme="0" tint="-0.14999847407452621"/>
        <bgColor theme="2"/>
      </patternFill>
    </fill>
    <fill>
      <patternFill patternType="solid">
        <fgColor theme="0"/>
        <bgColor rgb="FFFFC000"/>
      </patternFill>
    </fill>
    <fill>
      <patternFill patternType="solid">
        <fgColor theme="0"/>
        <bgColor theme="7" tint="0.79998168889431442"/>
      </patternFill>
    </fill>
    <fill>
      <patternFill patternType="solid">
        <fgColor rgb="FFFFFF00"/>
        <bgColor rgb="FFFFC000"/>
      </patternFill>
    </fill>
    <fill>
      <patternFill patternType="solid">
        <fgColor rgb="FFFFFF00"/>
        <bgColor rgb="FFFFFF00"/>
      </patternFill>
    </fill>
    <fill>
      <patternFill patternType="solid">
        <fgColor theme="9" tint="0.39997558519241921"/>
        <bgColor theme="0"/>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diagonal/>
    </border>
    <border>
      <left style="thin">
        <color auto="1"/>
      </left>
      <right/>
      <top/>
      <bottom style="thin">
        <color indexed="64"/>
      </bottom>
      <diagonal/>
    </border>
  </borders>
  <cellStyleXfs count="4">
    <xf numFmtId="0" fontId="0" fillId="0" borderId="0"/>
    <xf numFmtId="0" fontId="1" fillId="0" borderId="0"/>
    <xf numFmtId="0" fontId="1" fillId="0" borderId="0"/>
    <xf numFmtId="0" fontId="5" fillId="0" borderId="0"/>
  </cellStyleXfs>
  <cellXfs count="364">
    <xf numFmtId="0" fontId="0" fillId="0" borderId="0" xfId="0"/>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right" vertical="top"/>
    </xf>
    <xf numFmtId="0" fontId="2" fillId="2" borderId="0" xfId="0" applyFont="1" applyFill="1" applyAlignment="1">
      <alignment horizontal="left" vertical="top"/>
    </xf>
    <xf numFmtId="0" fontId="2" fillId="3" borderId="0" xfId="0" applyFont="1" applyFill="1" applyAlignment="1">
      <alignment horizontal="left" vertical="top"/>
    </xf>
    <xf numFmtId="0" fontId="2" fillId="4" borderId="0" xfId="0" applyFont="1" applyFill="1" applyAlignment="1">
      <alignment horizontal="left" vertical="top"/>
    </xf>
    <xf numFmtId="0" fontId="2" fillId="5" borderId="0" xfId="0" applyFont="1" applyFill="1" applyAlignment="1">
      <alignment horizontal="left" vertical="top"/>
    </xf>
    <xf numFmtId="0" fontId="2" fillId="6" borderId="0" xfId="0" applyFont="1" applyFill="1" applyAlignment="1">
      <alignment horizontal="left" vertical="top"/>
    </xf>
    <xf numFmtId="0" fontId="2" fillId="7" borderId="0" xfId="0" applyFont="1" applyFill="1" applyAlignment="1">
      <alignment horizontal="center" vertical="top"/>
    </xf>
    <xf numFmtId="0" fontId="3" fillId="7" borderId="0" xfId="0" applyFont="1" applyFill="1" applyAlignment="1">
      <alignment horizontal="right" vertical="center"/>
    </xf>
    <xf numFmtId="0" fontId="2" fillId="0" borderId="0" xfId="0" applyFont="1" applyAlignment="1">
      <alignment vertical="center"/>
    </xf>
    <xf numFmtId="0" fontId="3" fillId="7" borderId="0" xfId="0" applyFont="1" applyFill="1" applyAlignment="1">
      <alignment horizontal="center" vertical="center"/>
    </xf>
    <xf numFmtId="1" fontId="4" fillId="7" borderId="1" xfId="0" applyNumberFormat="1" applyFont="1" applyFill="1" applyBorder="1" applyAlignment="1">
      <alignment horizontal="center" vertical="center" wrapText="1" shrinkToFit="1"/>
    </xf>
    <xf numFmtId="1" fontId="3" fillId="7" borderId="1" xfId="0" applyNumberFormat="1" applyFont="1" applyFill="1" applyBorder="1" applyAlignment="1">
      <alignment horizontal="center" vertical="center" wrapText="1" shrinkToFit="1"/>
    </xf>
    <xf numFmtId="0" fontId="3" fillId="7" borderId="1" xfId="0" applyFont="1" applyFill="1" applyBorder="1" applyAlignment="1">
      <alignment horizontal="center" vertical="center" wrapText="1"/>
    </xf>
    <xf numFmtId="0" fontId="2" fillId="9" borderId="0" xfId="0" applyFont="1" applyFill="1" applyAlignment="1">
      <alignment horizontal="center" vertical="center"/>
    </xf>
    <xf numFmtId="164" fontId="2" fillId="15" borderId="1" xfId="0" applyNumberFormat="1" applyFont="1" applyFill="1" applyBorder="1" applyAlignment="1">
      <alignment horizontal="center" vertical="center" wrapText="1" shrinkToFit="1"/>
    </xf>
    <xf numFmtId="164" fontId="2" fillId="2" borderId="1" xfId="0" applyNumberFormat="1" applyFont="1" applyFill="1" applyBorder="1" applyAlignment="1">
      <alignment horizontal="center" vertical="center" wrapText="1" shrinkToFit="1"/>
    </xf>
    <xf numFmtId="164" fontId="2" fillId="7" borderId="1" xfId="0" applyNumberFormat="1" applyFont="1" applyFill="1" applyBorder="1" applyAlignment="1">
      <alignment horizontal="center" vertical="top"/>
    </xf>
    <xf numFmtId="164" fontId="2" fillId="16" borderId="1" xfId="0" applyNumberFormat="1" applyFont="1" applyFill="1" applyBorder="1" applyAlignment="1">
      <alignment horizontal="center" vertical="center" wrapText="1" shrinkToFit="1"/>
    </xf>
    <xf numFmtId="164" fontId="2" fillId="7" borderId="1" xfId="0" applyNumberFormat="1" applyFont="1" applyFill="1" applyBorder="1" applyAlignment="1">
      <alignment horizontal="center" vertical="center" wrapText="1" shrinkToFit="1"/>
    </xf>
    <xf numFmtId="164" fontId="2" fillId="7" borderId="1" xfId="0" applyNumberFormat="1" applyFont="1" applyFill="1" applyBorder="1" applyAlignment="1">
      <alignment horizontal="center" vertical="center"/>
    </xf>
    <xf numFmtId="164" fontId="2" fillId="7" borderId="1" xfId="0" applyNumberFormat="1" applyFont="1" applyFill="1" applyBorder="1" applyAlignment="1">
      <alignment horizontal="center" vertical="center" wrapText="1"/>
    </xf>
    <xf numFmtId="164" fontId="2" fillId="21" borderId="1" xfId="0" applyNumberFormat="1" applyFont="1" applyFill="1" applyBorder="1" applyAlignment="1">
      <alignment horizontal="center" vertical="center" wrapText="1" shrinkToFit="1"/>
    </xf>
    <xf numFmtId="164" fontId="2" fillId="22" borderId="1" xfId="0" applyNumberFormat="1" applyFont="1" applyFill="1" applyBorder="1" applyAlignment="1">
      <alignment horizontal="center" vertical="center" wrapText="1" shrinkToFit="1"/>
    </xf>
    <xf numFmtId="4" fontId="2" fillId="0" borderId="0" xfId="0" applyNumberFormat="1" applyFont="1" applyAlignment="1">
      <alignment horizontal="right" vertical="top" wrapText="1"/>
    </xf>
    <xf numFmtId="164" fontId="2" fillId="0" borderId="0" xfId="0" applyNumberFormat="1" applyFont="1" applyAlignment="1">
      <alignment horizontal="right" vertical="top"/>
    </xf>
    <xf numFmtId="164" fontId="2" fillId="7" borderId="10" xfId="0" applyNumberFormat="1" applyFont="1" applyFill="1" applyBorder="1" applyAlignment="1">
      <alignment horizontal="center" vertical="top"/>
    </xf>
    <xf numFmtId="164" fontId="2" fillId="35" borderId="1" xfId="0" applyNumberFormat="1" applyFont="1" applyFill="1" applyBorder="1" applyAlignment="1">
      <alignment horizontal="center" vertical="center" wrapText="1" shrinkToFit="1"/>
    </xf>
    <xf numFmtId="0" fontId="2" fillId="29" borderId="0" xfId="0" applyFont="1" applyFill="1" applyAlignment="1">
      <alignment horizontal="center" vertical="center"/>
    </xf>
    <xf numFmtId="0" fontId="6" fillId="2" borderId="0" xfId="0" applyFont="1" applyFill="1" applyAlignment="1">
      <alignment horizontal="left" vertical="center"/>
    </xf>
    <xf numFmtId="0" fontId="6" fillId="3" borderId="0" xfId="0" applyFont="1" applyFill="1" applyAlignment="1">
      <alignment horizontal="left" vertical="center"/>
    </xf>
    <xf numFmtId="0" fontId="6" fillId="4" borderId="0" xfId="0" applyFont="1" applyFill="1" applyAlignment="1">
      <alignment horizontal="left" vertical="center"/>
    </xf>
    <xf numFmtId="0" fontId="6" fillId="5" borderId="0" xfId="0" applyFont="1" applyFill="1" applyAlignment="1">
      <alignment horizontal="left" vertical="center"/>
    </xf>
    <xf numFmtId="0" fontId="6" fillId="6" borderId="0" xfId="0" applyFont="1" applyFill="1" applyAlignment="1">
      <alignment horizontal="left" vertical="center"/>
    </xf>
    <xf numFmtId="0" fontId="6" fillId="2" borderId="1" xfId="0" applyFont="1" applyFill="1" applyBorder="1" applyAlignment="1">
      <alignment horizontal="left" vertical="center" shrinkToFit="1"/>
    </xf>
    <xf numFmtId="0" fontId="6" fillId="3" borderId="1" xfId="0" applyFont="1" applyFill="1" applyBorder="1" applyAlignment="1">
      <alignment horizontal="left" vertical="center" shrinkToFit="1"/>
    </xf>
    <xf numFmtId="0" fontId="6" fillId="4" borderId="1" xfId="0" applyFont="1" applyFill="1" applyBorder="1" applyAlignment="1">
      <alignment horizontal="left" vertical="center" shrinkToFit="1"/>
    </xf>
    <xf numFmtId="0" fontId="6" fillId="5" borderId="1" xfId="0" applyFont="1" applyFill="1" applyBorder="1" applyAlignment="1">
      <alignment horizontal="left" vertical="center" shrinkToFit="1"/>
    </xf>
    <xf numFmtId="4" fontId="6" fillId="6" borderId="1" xfId="0" applyNumberFormat="1" applyFont="1" applyFill="1" applyBorder="1" applyAlignment="1">
      <alignment horizontal="left" vertical="center" wrapText="1" shrinkToFit="1"/>
    </xf>
    <xf numFmtId="0" fontId="7" fillId="8"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164" fontId="7" fillId="11" borderId="1" xfId="0" applyNumberFormat="1" applyFont="1" applyFill="1" applyBorder="1" applyAlignment="1">
      <alignment horizontal="center" vertical="center" wrapText="1" shrinkToFit="1"/>
    </xf>
    <xf numFmtId="164" fontId="7" fillId="12" borderId="1" xfId="0" applyNumberFormat="1" applyFont="1" applyFill="1" applyBorder="1" applyAlignment="1">
      <alignment horizontal="center" vertical="center" wrapText="1" shrinkToFit="1"/>
    </xf>
    <xf numFmtId="164" fontId="7" fillId="13" borderId="1" xfId="0" applyNumberFormat="1" applyFont="1" applyFill="1" applyBorder="1" applyAlignment="1">
      <alignment horizontal="center" vertical="center" wrapText="1" shrinkToFit="1"/>
    </xf>
    <xf numFmtId="164" fontId="7" fillId="14" borderId="1" xfId="0" applyNumberFormat="1" applyFont="1" applyFill="1" applyBorder="1" applyAlignment="1">
      <alignment horizontal="center" vertical="center" wrapText="1" shrinkToFit="1"/>
    </xf>
    <xf numFmtId="164" fontId="7" fillId="15" borderId="1" xfId="0" applyNumberFormat="1" applyFont="1" applyFill="1" applyBorder="1" applyAlignment="1">
      <alignment horizontal="center" vertical="center" wrapText="1" shrinkToFit="1"/>
    </xf>
    <xf numFmtId="164" fontId="7" fillId="2" borderId="1" xfId="0" applyNumberFormat="1" applyFont="1" applyFill="1" applyBorder="1" applyAlignment="1">
      <alignment horizontal="center" vertical="center" wrapText="1" shrinkToFit="1"/>
    </xf>
    <xf numFmtId="164" fontId="7" fillId="3" borderId="1" xfId="0" applyNumberFormat="1" applyFont="1" applyFill="1" applyBorder="1" applyAlignment="1">
      <alignment horizontal="center" vertical="center" wrapText="1" shrinkToFit="1"/>
    </xf>
    <xf numFmtId="164" fontId="7" fillId="4" borderId="1" xfId="0" applyNumberFormat="1" applyFont="1" applyFill="1" applyBorder="1" applyAlignment="1">
      <alignment horizontal="center" vertical="center" wrapText="1" shrinkToFit="1"/>
    </xf>
    <xf numFmtId="164" fontId="7" fillId="5" borderId="1" xfId="0" applyNumberFormat="1" applyFont="1" applyFill="1" applyBorder="1" applyAlignment="1">
      <alignment horizontal="center" vertical="center" wrapText="1" shrinkToFit="1"/>
    </xf>
    <xf numFmtId="164" fontId="7" fillId="6" borderId="1" xfId="0" applyNumberFormat="1" applyFont="1" applyFill="1" applyBorder="1" applyAlignment="1">
      <alignment horizontal="center" vertical="center" wrapText="1" shrinkToFit="1"/>
    </xf>
    <xf numFmtId="0" fontId="9" fillId="20" borderId="1" xfId="0" applyFont="1" applyFill="1" applyBorder="1" applyAlignment="1">
      <alignment vertical="center"/>
    </xf>
    <xf numFmtId="164" fontId="7" fillId="20" borderId="1" xfId="0" applyNumberFormat="1" applyFont="1" applyFill="1" applyBorder="1" applyAlignment="1">
      <alignment horizontal="right" vertical="center" wrapText="1" shrinkToFit="1"/>
    </xf>
    <xf numFmtId="164" fontId="7" fillId="24" borderId="1" xfId="0" applyNumberFormat="1" applyFont="1" applyFill="1" applyBorder="1" applyAlignment="1">
      <alignment horizontal="center" vertical="center" wrapText="1" shrinkToFit="1"/>
    </xf>
    <xf numFmtId="164" fontId="7" fillId="34" borderId="1" xfId="0" applyNumberFormat="1" applyFont="1" applyFill="1" applyBorder="1" applyAlignment="1">
      <alignment horizontal="center" vertical="center" wrapText="1" shrinkToFit="1"/>
    </xf>
    <xf numFmtId="0" fontId="9" fillId="20" borderId="1" xfId="0" applyFont="1" applyFill="1" applyBorder="1" applyAlignment="1">
      <alignment vertical="center" wrapText="1"/>
    </xf>
    <xf numFmtId="164" fontId="7" fillId="17" borderId="1" xfId="0" applyNumberFormat="1" applyFont="1" applyFill="1" applyBorder="1" applyAlignment="1">
      <alignment horizontal="center" vertical="center" wrapText="1" shrinkToFit="1"/>
    </xf>
    <xf numFmtId="164" fontId="7" fillId="18" borderId="1" xfId="0" applyNumberFormat="1" applyFont="1" applyFill="1" applyBorder="1" applyAlignment="1">
      <alignment horizontal="center" vertical="center" wrapText="1" shrinkToFit="1"/>
    </xf>
    <xf numFmtId="164" fontId="7" fillId="19" borderId="1" xfId="0" applyNumberFormat="1" applyFont="1" applyFill="1" applyBorder="1" applyAlignment="1">
      <alignment horizontal="center" vertical="center" wrapText="1" shrinkToFit="1"/>
    </xf>
    <xf numFmtId="0" fontId="9" fillId="8" borderId="1" xfId="0" applyFont="1" applyFill="1" applyBorder="1" applyAlignment="1">
      <alignment vertical="center"/>
    </xf>
    <xf numFmtId="0" fontId="9" fillId="8" borderId="1" xfId="0" applyFont="1" applyFill="1" applyBorder="1" applyAlignment="1">
      <alignment vertical="center" wrapText="1"/>
    </xf>
    <xf numFmtId="0" fontId="7" fillId="8" borderId="1" xfId="0" applyFont="1" applyFill="1" applyBorder="1" applyAlignment="1">
      <alignment vertical="center" wrapText="1"/>
    </xf>
    <xf numFmtId="14" fontId="9" fillId="8" borderId="1" xfId="0" applyNumberFormat="1"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xf>
    <xf numFmtId="164" fontId="7" fillId="4" borderId="1" xfId="0" applyNumberFormat="1" applyFont="1" applyFill="1" applyBorder="1" applyAlignment="1">
      <alignment horizontal="center" vertical="center"/>
    </xf>
    <xf numFmtId="164" fontId="7" fillId="5" borderId="1" xfId="0" applyNumberFormat="1" applyFont="1" applyFill="1" applyBorder="1" applyAlignment="1">
      <alignment horizontal="center" vertical="center"/>
    </xf>
    <xf numFmtId="164" fontId="7" fillId="6" borderId="1" xfId="0" applyNumberFormat="1" applyFont="1" applyFill="1" applyBorder="1" applyAlignment="1">
      <alignment horizontal="center" vertical="center"/>
    </xf>
    <xf numFmtId="164" fontId="7" fillId="3" borderId="1" xfId="0" applyNumberFormat="1"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164" fontId="7" fillId="5" borderId="1" xfId="0" applyNumberFormat="1" applyFont="1" applyFill="1" applyBorder="1" applyAlignment="1">
      <alignment horizontal="center" vertical="center" wrapText="1"/>
    </xf>
    <xf numFmtId="164" fontId="7" fillId="6" borderId="1" xfId="0" applyNumberFormat="1" applyFont="1" applyFill="1" applyBorder="1" applyAlignment="1">
      <alignment horizontal="center" vertical="center" wrapText="1"/>
    </xf>
    <xf numFmtId="0" fontId="9" fillId="28" borderId="1" xfId="0" applyFont="1" applyFill="1" applyBorder="1" applyAlignment="1">
      <alignment vertical="center" wrapText="1"/>
    </xf>
    <xf numFmtId="0" fontId="9" fillId="27" borderId="1" xfId="0" applyFont="1" applyFill="1" applyBorder="1" applyAlignment="1">
      <alignment vertical="center" wrapText="1"/>
    </xf>
    <xf numFmtId="0" fontId="9" fillId="27" borderId="1" xfId="0" applyFont="1" applyFill="1" applyBorder="1" applyAlignment="1">
      <alignment horizontal="center" vertical="center" wrapText="1"/>
    </xf>
    <xf numFmtId="0" fontId="7" fillId="27" borderId="5" xfId="0" applyFont="1" applyFill="1" applyBorder="1" applyAlignment="1">
      <alignment horizontal="left" vertical="center" wrapText="1"/>
    </xf>
    <xf numFmtId="0" fontId="9" fillId="29" borderId="1" xfId="0" applyFont="1" applyFill="1" applyBorder="1" applyAlignment="1">
      <alignment vertical="center" wrapText="1"/>
    </xf>
    <xf numFmtId="0" fontId="9" fillId="27" borderId="2" xfId="0" applyFont="1" applyFill="1" applyBorder="1" applyAlignment="1">
      <alignment horizontal="center" vertical="center" wrapText="1"/>
    </xf>
    <xf numFmtId="14" fontId="9" fillId="27" borderId="2" xfId="0" applyNumberFormat="1" applyFont="1" applyFill="1" applyBorder="1" applyAlignment="1">
      <alignment horizontal="center" vertical="center" wrapText="1"/>
    </xf>
    <xf numFmtId="0" fontId="7" fillId="8" borderId="1" xfId="0" applyFont="1" applyFill="1" applyBorder="1" applyAlignment="1">
      <alignment vertical="center"/>
    </xf>
    <xf numFmtId="0" fontId="9" fillId="8" borderId="1" xfId="0" applyFont="1" applyFill="1" applyBorder="1" applyAlignment="1">
      <alignment horizontal="center" vertical="center" wrapText="1"/>
    </xf>
    <xf numFmtId="164" fontId="7" fillId="2" borderId="1" xfId="0" applyNumberFormat="1" applyFont="1" applyFill="1" applyBorder="1" applyAlignment="1">
      <alignment horizontal="center" vertical="top"/>
    </xf>
    <xf numFmtId="164" fontId="7" fillId="3" borderId="1" xfId="0" applyNumberFormat="1" applyFont="1" applyFill="1" applyBorder="1" applyAlignment="1">
      <alignment horizontal="center" vertical="top"/>
    </xf>
    <xf numFmtId="164" fontId="7" fillId="4" borderId="1" xfId="0" applyNumberFormat="1" applyFont="1" applyFill="1" applyBorder="1" applyAlignment="1">
      <alignment horizontal="center" vertical="top"/>
    </xf>
    <xf numFmtId="164" fontId="7" fillId="5" borderId="1" xfId="0" applyNumberFormat="1" applyFont="1" applyFill="1" applyBorder="1" applyAlignment="1">
      <alignment horizontal="center" vertical="top"/>
    </xf>
    <xf numFmtId="164" fontId="7" fillId="6" borderId="1" xfId="0" applyNumberFormat="1" applyFont="1" applyFill="1" applyBorder="1" applyAlignment="1">
      <alignment horizontal="center" vertical="top"/>
    </xf>
    <xf numFmtId="164" fontId="7" fillId="2" borderId="10" xfId="0" applyNumberFormat="1" applyFont="1" applyFill="1" applyBorder="1" applyAlignment="1">
      <alignment horizontal="center" vertical="top"/>
    </xf>
    <xf numFmtId="164" fontId="7" fillId="3" borderId="10" xfId="0" applyNumberFormat="1" applyFont="1" applyFill="1" applyBorder="1" applyAlignment="1">
      <alignment horizontal="center" vertical="top"/>
    </xf>
    <xf numFmtId="164" fontId="7" fillId="4" borderId="10" xfId="0" applyNumberFormat="1" applyFont="1" applyFill="1" applyBorder="1" applyAlignment="1">
      <alignment horizontal="center" vertical="top"/>
    </xf>
    <xf numFmtId="164" fontId="7" fillId="5" borderId="10" xfId="0" applyNumberFormat="1" applyFont="1" applyFill="1" applyBorder="1" applyAlignment="1">
      <alignment horizontal="center" vertical="top"/>
    </xf>
    <xf numFmtId="164" fontId="7" fillId="6" borderId="10" xfId="0" applyNumberFormat="1" applyFont="1" applyFill="1" applyBorder="1" applyAlignment="1">
      <alignment horizontal="center" vertical="top"/>
    </xf>
    <xf numFmtId="0" fontId="7" fillId="27" borderId="1" xfId="0" applyFont="1" applyFill="1" applyBorder="1" applyAlignment="1">
      <alignment horizontal="center" vertical="center" wrapText="1"/>
    </xf>
    <xf numFmtId="164" fontId="7" fillId="8" borderId="1" xfId="0" applyNumberFormat="1" applyFont="1" applyFill="1" applyBorder="1" applyAlignment="1">
      <alignment horizontal="right" vertical="center" wrapText="1"/>
    </xf>
    <xf numFmtId="164" fontId="7" fillId="27" borderId="1" xfId="0" applyNumberFormat="1" applyFont="1" applyFill="1" applyBorder="1" applyAlignment="1">
      <alignment horizontal="right" vertical="center" wrapText="1"/>
    </xf>
    <xf numFmtId="0" fontId="9" fillId="8" borderId="1" xfId="0" applyFont="1" applyFill="1" applyBorder="1" applyAlignment="1" applyProtection="1">
      <alignment vertical="center"/>
      <protection locked="0"/>
    </xf>
    <xf numFmtId="0" fontId="7" fillId="27" borderId="1"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164" fontId="7" fillId="16" borderId="1" xfId="0" applyNumberFormat="1" applyFont="1" applyFill="1" applyBorder="1" applyAlignment="1">
      <alignment horizontal="center" vertical="center" wrapText="1" shrinkToFit="1"/>
    </xf>
    <xf numFmtId="0" fontId="9" fillId="27" borderId="2" xfId="0" applyFont="1" applyFill="1" applyBorder="1" applyAlignment="1">
      <alignment vertical="center" wrapText="1"/>
    </xf>
    <xf numFmtId="164" fontId="2" fillId="3" borderId="0" xfId="0" applyNumberFormat="1" applyFont="1" applyFill="1" applyAlignment="1">
      <alignment horizontal="left" vertical="top"/>
    </xf>
    <xf numFmtId="0" fontId="9" fillId="27" borderId="3" xfId="0" applyFont="1" applyFill="1" applyBorder="1" applyAlignment="1">
      <alignment vertical="center" wrapText="1"/>
    </xf>
    <xf numFmtId="0" fontId="9" fillId="27" borderId="1" xfId="0" applyFont="1" applyFill="1" applyBorder="1" applyAlignment="1">
      <alignment vertical="center" wrapText="1"/>
    </xf>
    <xf numFmtId="0" fontId="7" fillId="8" borderId="1" xfId="0" applyFont="1" applyFill="1" applyBorder="1" applyAlignment="1">
      <alignment horizontal="center" vertical="center" wrapText="1"/>
    </xf>
    <xf numFmtId="164" fontId="7" fillId="28" borderId="1" xfId="0" applyNumberFormat="1" applyFont="1" applyFill="1" applyBorder="1" applyAlignment="1">
      <alignment horizontal="right" vertical="center" wrapText="1"/>
    </xf>
    <xf numFmtId="164" fontId="7" fillId="30" borderId="1" xfId="0" applyNumberFormat="1" applyFont="1" applyFill="1" applyBorder="1" applyAlignment="1">
      <alignment horizontal="right" vertical="center" wrapText="1"/>
    </xf>
    <xf numFmtId="4" fontId="7" fillId="23" borderId="10" xfId="0" applyNumberFormat="1" applyFont="1" applyFill="1" applyBorder="1" applyAlignment="1">
      <alignment horizontal="center" vertical="center" wrapText="1" shrinkToFit="1"/>
    </xf>
    <xf numFmtId="164" fontId="6" fillId="31" borderId="1" xfId="0" applyNumberFormat="1" applyFont="1" applyFill="1" applyBorder="1" applyAlignment="1">
      <alignment horizontal="right" vertical="center" wrapText="1"/>
    </xf>
    <xf numFmtId="164" fontId="6" fillId="32" borderId="1" xfId="0" applyNumberFormat="1" applyFont="1" applyFill="1" applyBorder="1" applyAlignment="1">
      <alignment horizontal="right" vertical="center" wrapText="1"/>
    </xf>
    <xf numFmtId="164" fontId="7" fillId="36" borderId="1" xfId="0" applyNumberFormat="1" applyFont="1" applyFill="1" applyBorder="1" applyAlignment="1">
      <alignment horizontal="center" vertical="center" wrapText="1" shrinkToFit="1"/>
    </xf>
    <xf numFmtId="164" fontId="7" fillId="6" borderId="10" xfId="0" applyNumberFormat="1" applyFont="1" applyFill="1" applyBorder="1" applyAlignment="1">
      <alignment horizontal="center" vertical="center" wrapText="1" shrinkToFit="1"/>
    </xf>
    <xf numFmtId="0" fontId="6" fillId="0" borderId="0" xfId="0" applyFont="1" applyAlignment="1">
      <alignment vertical="center"/>
    </xf>
    <xf numFmtId="0" fontId="7" fillId="27" borderId="1" xfId="0" applyFont="1" applyFill="1" applyBorder="1" applyAlignment="1">
      <alignment horizontal="left" vertical="center" wrapText="1"/>
    </xf>
    <xf numFmtId="0" fontId="7" fillId="27" borderId="1" xfId="0" applyFont="1" applyFill="1" applyBorder="1" applyAlignment="1">
      <alignment vertical="center" wrapText="1"/>
    </xf>
    <xf numFmtId="0" fontId="7" fillId="8" borderId="1" xfId="0" applyFont="1" applyFill="1" applyBorder="1" applyAlignment="1">
      <alignment horizontal="left" vertical="center" wrapText="1"/>
    </xf>
    <xf numFmtId="0" fontId="9" fillId="27" borderId="1" xfId="0" applyFont="1" applyFill="1" applyBorder="1" applyAlignment="1">
      <alignment vertical="center" wrapText="1"/>
    </xf>
    <xf numFmtId="0" fontId="9" fillId="27" borderId="2" xfId="0" applyFont="1" applyFill="1" applyBorder="1" applyAlignment="1">
      <alignment vertical="center" wrapText="1"/>
    </xf>
    <xf numFmtId="0" fontId="9" fillId="27" borderId="2" xfId="0" applyFont="1" applyFill="1" applyBorder="1" applyAlignment="1">
      <alignment horizontal="left" vertical="center" wrapText="1"/>
    </xf>
    <xf numFmtId="0" fontId="9" fillId="27" borderId="1" xfId="0" applyFont="1" applyFill="1" applyBorder="1" applyAlignment="1">
      <alignment horizontal="left"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0" fontId="7" fillId="27" borderId="1" xfId="0" applyFont="1" applyFill="1" applyBorder="1" applyAlignment="1">
      <alignment vertical="center" wrapText="1"/>
    </xf>
    <xf numFmtId="0" fontId="7" fillId="27" borderId="1" xfId="0" applyFont="1" applyFill="1" applyBorder="1" applyAlignment="1">
      <alignment horizontal="center" vertical="center" wrapText="1"/>
    </xf>
    <xf numFmtId="0" fontId="7" fillId="27" borderId="1" xfId="0" applyFont="1" applyFill="1" applyBorder="1" applyAlignment="1">
      <alignment vertical="center" wrapText="1"/>
    </xf>
    <xf numFmtId="0" fontId="7" fillId="2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9" fillId="27" borderId="1" xfId="0" applyFont="1" applyFill="1" applyBorder="1" applyAlignment="1">
      <alignment horizontal="left" vertical="center" wrapText="1"/>
    </xf>
    <xf numFmtId="164" fontId="7" fillId="37" borderId="10" xfId="0" applyNumberFormat="1" applyFont="1" applyFill="1" applyBorder="1" applyAlignment="1" applyProtection="1">
      <alignment horizontal="center" vertical="center" wrapText="1" shrinkToFit="1"/>
    </xf>
    <xf numFmtId="0" fontId="6" fillId="25" borderId="1" xfId="0" applyFont="1" applyFill="1" applyBorder="1" applyAlignment="1">
      <alignment vertical="center"/>
    </xf>
    <xf numFmtId="0" fontId="8" fillId="26" borderId="1" xfId="0" applyFont="1" applyFill="1" applyBorder="1" applyAlignment="1">
      <alignment vertical="center" wrapText="1"/>
    </xf>
    <xf numFmtId="0" fontId="7" fillId="27" borderId="1" xfId="0" applyFont="1" applyFill="1" applyBorder="1" applyAlignment="1">
      <alignment horizontal="left" vertical="center" wrapText="1"/>
    </xf>
    <xf numFmtId="0" fontId="9" fillId="27" borderId="1" xfId="0" applyFont="1" applyFill="1" applyBorder="1" applyAlignment="1">
      <alignment vertical="center" wrapText="1"/>
    </xf>
    <xf numFmtId="0" fontId="9" fillId="27"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9" fillId="27" borderId="1" xfId="0" applyFont="1" applyFill="1" applyBorder="1" applyAlignment="1">
      <alignment vertical="center" wrapText="1"/>
    </xf>
    <xf numFmtId="0" fontId="9" fillId="29" borderId="1" xfId="0" applyFont="1" applyFill="1" applyBorder="1" applyAlignment="1">
      <alignment vertical="center" wrapText="1"/>
    </xf>
    <xf numFmtId="0" fontId="9" fillId="8" borderId="2" xfId="0" applyFont="1" applyFill="1" applyBorder="1" applyAlignment="1">
      <alignment horizontal="center" vertical="center" wrapText="1"/>
    </xf>
    <xf numFmtId="0" fontId="6" fillId="0" borderId="8" xfId="0" applyFont="1" applyBorder="1" applyAlignment="1">
      <alignment vertical="center"/>
    </xf>
    <xf numFmtId="0" fontId="7" fillId="8" borderId="1"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6" fillId="0" borderId="8" xfId="0" applyFont="1" applyBorder="1" applyAlignment="1">
      <alignment horizontal="center" vertical="center"/>
    </xf>
    <xf numFmtId="0" fontId="9" fillId="27" borderId="1" xfId="0" applyFont="1" applyFill="1" applyBorder="1" applyAlignment="1">
      <alignment horizontal="left" vertical="center" wrapText="1"/>
    </xf>
    <xf numFmtId="14" fontId="9" fillId="27"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14" fontId="7" fillId="8" borderId="1" xfId="0" applyNumberFormat="1" applyFont="1" applyFill="1" applyBorder="1" applyAlignment="1">
      <alignment horizontal="center" vertical="center" wrapText="1"/>
    </xf>
    <xf numFmtId="0" fontId="7" fillId="27" borderId="1"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7" fillId="8" borderId="2" xfId="0" applyFont="1" applyFill="1" applyBorder="1" applyAlignment="1">
      <alignment horizontal="center" vertical="center" wrapText="1"/>
    </xf>
    <xf numFmtId="0" fontId="6" fillId="0" borderId="0" xfId="0" applyFont="1" applyAlignment="1">
      <alignment horizontal="center" vertical="center"/>
    </xf>
    <xf numFmtId="0" fontId="7" fillId="8" borderId="10" xfId="0" applyFont="1" applyFill="1" applyBorder="1" applyAlignment="1">
      <alignment horizontal="center" vertical="center" wrapText="1"/>
    </xf>
    <xf numFmtId="164" fontId="7" fillId="20" borderId="10" xfId="0" applyNumberFormat="1" applyFont="1" applyFill="1" applyBorder="1" applyAlignment="1">
      <alignment horizontal="right" vertical="center" wrapText="1" shrinkToFit="1"/>
    </xf>
    <xf numFmtId="164" fontId="7" fillId="28" borderId="10" xfId="0" applyNumberFormat="1" applyFont="1" applyFill="1" applyBorder="1" applyAlignment="1">
      <alignment horizontal="right" vertical="center" wrapText="1"/>
    </xf>
    <xf numFmtId="164" fontId="7" fillId="27" borderId="10" xfId="0" applyNumberFormat="1" applyFont="1" applyFill="1" applyBorder="1" applyAlignment="1">
      <alignment horizontal="right" vertical="center" wrapText="1"/>
    </xf>
    <xf numFmtId="164" fontId="7" fillId="8" borderId="10" xfId="0" applyNumberFormat="1" applyFont="1" applyFill="1" applyBorder="1" applyAlignment="1">
      <alignment horizontal="right" vertical="center" wrapText="1"/>
    </xf>
    <xf numFmtId="164" fontId="7" fillId="30" borderId="10" xfId="0" applyNumberFormat="1" applyFont="1" applyFill="1" applyBorder="1" applyAlignment="1">
      <alignment horizontal="right" vertical="center" wrapText="1"/>
    </xf>
    <xf numFmtId="0" fontId="9" fillId="27" borderId="3" xfId="0" applyFont="1" applyFill="1" applyBorder="1" applyAlignment="1">
      <alignment horizontal="center" vertical="center" wrapText="1"/>
    </xf>
    <xf numFmtId="0" fontId="7" fillId="27" borderId="10" xfId="0" applyFont="1" applyFill="1" applyBorder="1" applyAlignment="1">
      <alignment horizontal="center" vertical="center" wrapText="1"/>
    </xf>
    <xf numFmtId="165" fontId="7" fillId="8" borderId="1" xfId="0" applyNumberFormat="1" applyFont="1" applyFill="1" applyBorder="1" applyAlignment="1">
      <alignment horizontal="center" vertical="center" wrapText="1"/>
    </xf>
    <xf numFmtId="165" fontId="7" fillId="8" borderId="10" xfId="0" applyNumberFormat="1" applyFont="1" applyFill="1" applyBorder="1" applyAlignment="1">
      <alignment horizontal="center" vertical="center" wrapText="1"/>
    </xf>
    <xf numFmtId="4" fontId="7" fillId="27" borderId="1" xfId="0" applyNumberFormat="1" applyFont="1" applyFill="1" applyBorder="1" applyAlignment="1">
      <alignment horizontal="center" vertical="center" wrapText="1"/>
    </xf>
    <xf numFmtId="4" fontId="7" fillId="27" borderId="10" xfId="0" applyNumberFormat="1" applyFont="1" applyFill="1" applyBorder="1" applyAlignment="1">
      <alignment horizontal="center" vertical="center" wrapText="1"/>
    </xf>
    <xf numFmtId="0" fontId="7" fillId="27" borderId="2" xfId="0" applyFont="1" applyFill="1" applyBorder="1" applyAlignment="1">
      <alignment horizontal="center" vertical="center" wrapText="1"/>
    </xf>
    <xf numFmtId="164" fontId="7" fillId="8" borderId="1" xfId="0" applyNumberFormat="1" applyFont="1" applyFill="1" applyBorder="1" applyAlignment="1">
      <alignment horizontal="center" vertical="center" wrapText="1"/>
    </xf>
    <xf numFmtId="164" fontId="7" fillId="8" borderId="10" xfId="0" applyNumberFormat="1" applyFont="1" applyFill="1" applyBorder="1" applyAlignment="1">
      <alignment horizontal="center" vertical="center" wrapText="1"/>
    </xf>
    <xf numFmtId="164" fontId="7" fillId="27" borderId="1" xfId="0" applyNumberFormat="1" applyFont="1" applyFill="1" applyBorder="1" applyAlignment="1">
      <alignment horizontal="center" vertical="center" wrapText="1"/>
    </xf>
    <xf numFmtId="164" fontId="7" fillId="27" borderId="10" xfId="0" applyNumberFormat="1"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27" borderId="1" xfId="0" applyNumberFormat="1" applyFont="1" applyFill="1" applyBorder="1" applyAlignment="1">
      <alignment horizontal="center" vertical="center" wrapText="1"/>
    </xf>
    <xf numFmtId="0" fontId="9" fillId="27" borderId="2" xfId="0" applyFont="1" applyFill="1" applyBorder="1" applyAlignment="1">
      <alignment horizontal="center" vertical="center" wrapText="1"/>
    </xf>
    <xf numFmtId="0" fontId="9" fillId="27" borderId="5"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9" fillId="27" borderId="10"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7" fillId="8" borderId="1" xfId="0" applyFont="1" applyFill="1" applyBorder="1" applyAlignment="1">
      <alignment horizontal="left" vertical="center" wrapText="1"/>
    </xf>
    <xf numFmtId="14"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7" fillId="27"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164" fontId="7" fillId="2" borderId="10" xfId="0" applyNumberFormat="1" applyFont="1" applyFill="1" applyBorder="1" applyAlignment="1">
      <alignment horizontal="center" vertical="center" wrapText="1" shrinkToFit="1"/>
    </xf>
    <xf numFmtId="164" fontId="7" fillId="3" borderId="10" xfId="0" applyNumberFormat="1" applyFont="1" applyFill="1" applyBorder="1" applyAlignment="1">
      <alignment horizontal="center" vertical="center" wrapText="1" shrinkToFit="1"/>
    </xf>
    <xf numFmtId="164" fontId="7" fillId="4" borderId="10" xfId="0" applyNumberFormat="1" applyFont="1" applyFill="1" applyBorder="1" applyAlignment="1">
      <alignment horizontal="center" vertical="center" wrapText="1" shrinkToFit="1"/>
    </xf>
    <xf numFmtId="164" fontId="7" fillId="5" borderId="10" xfId="0" applyNumberFormat="1" applyFont="1" applyFill="1" applyBorder="1" applyAlignment="1">
      <alignment horizontal="center" vertical="center" wrapText="1" shrinkToFit="1"/>
    </xf>
    <xf numFmtId="164" fontId="2" fillId="7" borderId="10" xfId="0" applyNumberFormat="1" applyFont="1" applyFill="1" applyBorder="1" applyAlignment="1">
      <alignment horizontal="center" vertical="center" wrapText="1" shrinkToFit="1"/>
    </xf>
    <xf numFmtId="14" fontId="7" fillId="8" borderId="1" xfId="0" applyNumberFormat="1" applyFont="1" applyFill="1" applyBorder="1" applyAlignment="1">
      <alignment horizontal="center" vertical="center" wrapText="1"/>
    </xf>
    <xf numFmtId="0" fontId="7" fillId="8" borderId="1"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7" fillId="27" borderId="2" xfId="0" applyFont="1" applyFill="1" applyBorder="1" applyAlignment="1">
      <alignment horizontal="center" vertical="center" wrapText="1"/>
    </xf>
    <xf numFmtId="0" fontId="6" fillId="10" borderId="14" xfId="0" applyFont="1" applyFill="1" applyBorder="1" applyAlignment="1">
      <alignment horizontal="left" vertical="center" wrapText="1"/>
    </xf>
    <xf numFmtId="0" fontId="6" fillId="10" borderId="15" xfId="0" applyFont="1" applyFill="1" applyBorder="1" applyAlignment="1">
      <alignment horizontal="left" vertical="center" wrapText="1"/>
    </xf>
    <xf numFmtId="0" fontId="6" fillId="10" borderId="9" xfId="0" applyFont="1" applyFill="1" applyBorder="1" applyAlignment="1">
      <alignment horizontal="left" vertical="center" wrapText="1"/>
    </xf>
    <xf numFmtId="0" fontId="7" fillId="38" borderId="4" xfId="0" applyFont="1" applyFill="1" applyBorder="1" applyAlignment="1">
      <alignment horizontal="left"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2" fontId="7" fillId="8" borderId="4" xfId="0" applyNumberFormat="1" applyFont="1" applyFill="1" applyBorder="1" applyAlignment="1">
      <alignment horizontal="center" vertical="center" wrapText="1" shrinkToFit="1"/>
    </xf>
    <xf numFmtId="0" fontId="6" fillId="33" borderId="14" xfId="0" applyFont="1" applyFill="1" applyBorder="1" applyAlignment="1">
      <alignment horizontal="left" vertical="center" wrapText="1"/>
    </xf>
    <xf numFmtId="0" fontId="6" fillId="33" borderId="15" xfId="0" applyFont="1" applyFill="1" applyBorder="1" applyAlignment="1">
      <alignment horizontal="left" vertical="center" wrapText="1"/>
    </xf>
    <xf numFmtId="0" fontId="6" fillId="33" borderId="9" xfId="0" applyFont="1" applyFill="1" applyBorder="1" applyAlignment="1">
      <alignment horizontal="left" vertical="center" wrapText="1"/>
    </xf>
    <xf numFmtId="164" fontId="7" fillId="27" borderId="10" xfId="0" applyNumberFormat="1" applyFont="1" applyFill="1" applyBorder="1" applyAlignment="1">
      <alignment horizontal="center" vertical="center" wrapText="1"/>
    </xf>
    <xf numFmtId="0" fontId="7" fillId="27" borderId="10" xfId="0" applyFont="1" applyFill="1" applyBorder="1" applyAlignment="1">
      <alignment horizontal="center" vertical="center" wrapText="1"/>
    </xf>
    <xf numFmtId="164" fontId="6" fillId="31" borderId="10" xfId="0" applyNumberFormat="1" applyFont="1" applyFill="1" applyBorder="1" applyAlignment="1">
      <alignment horizontal="right" vertical="center" wrapText="1"/>
    </xf>
    <xf numFmtId="164" fontId="6" fillId="32" borderId="10" xfId="0" applyNumberFormat="1" applyFont="1" applyFill="1" applyBorder="1" applyAlignment="1">
      <alignment horizontal="right" vertical="center" wrapText="1"/>
    </xf>
    <xf numFmtId="14" fontId="9" fillId="8" borderId="10" xfId="0" applyNumberFormat="1" applyFont="1" applyFill="1" applyBorder="1" applyAlignment="1">
      <alignment horizontal="center" vertical="center" wrapText="1"/>
    </xf>
    <xf numFmtId="0" fontId="9" fillId="8" borderId="10" xfId="0" applyFont="1" applyFill="1" applyBorder="1" applyAlignment="1">
      <alignment horizontal="center" vertical="center" wrapText="1"/>
    </xf>
    <xf numFmtId="164" fontId="7" fillId="27" borderId="10" xfId="0" applyNumberFormat="1" applyFont="1" applyFill="1" applyBorder="1" applyAlignment="1">
      <alignment horizontal="center" vertical="center" wrapText="1"/>
    </xf>
    <xf numFmtId="0" fontId="7" fillId="27" borderId="10"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7" borderId="5" xfId="0" applyFont="1" applyFill="1" applyBorder="1" applyAlignment="1">
      <alignment horizontal="left" vertical="center" wrapText="1"/>
    </xf>
    <xf numFmtId="0" fontId="7" fillId="27" borderId="2" xfId="0" applyFont="1" applyFill="1" applyBorder="1" applyAlignment="1">
      <alignment horizontal="center" vertical="center" wrapText="1"/>
    </xf>
    <xf numFmtId="0" fontId="7" fillId="27" borderId="6" xfId="0" applyFont="1" applyFill="1" applyBorder="1" applyAlignment="1">
      <alignment horizontal="center" vertical="center" wrapText="1"/>
    </xf>
    <xf numFmtId="0" fontId="7" fillId="27" borderId="5" xfId="0" applyFont="1" applyFill="1" applyBorder="1" applyAlignment="1">
      <alignment horizontal="center" vertical="center" wrapText="1"/>
    </xf>
    <xf numFmtId="0" fontId="7" fillId="29" borderId="2" xfId="0" applyFont="1" applyFill="1" applyBorder="1" applyAlignment="1">
      <alignment horizontal="center" vertical="center" wrapText="1"/>
    </xf>
    <xf numFmtId="0" fontId="7" fillId="29" borderId="6" xfId="0" applyFont="1" applyFill="1" applyBorder="1" applyAlignment="1">
      <alignment horizontal="center" vertical="center" wrapText="1"/>
    </xf>
    <xf numFmtId="0" fontId="7" fillId="29" borderId="5"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20" borderId="2" xfId="0" applyFont="1" applyFill="1" applyBorder="1" applyAlignment="1">
      <alignment horizontal="center" vertical="center" wrapText="1"/>
    </xf>
    <xf numFmtId="0" fontId="7" fillId="20" borderId="6"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6" fillId="33" borderId="13" xfId="0" applyFont="1" applyFill="1" applyBorder="1" applyAlignment="1">
      <alignment horizontal="left" vertical="center" wrapText="1"/>
    </xf>
    <xf numFmtId="0" fontId="6" fillId="33" borderId="7" xfId="0" applyFont="1" applyFill="1" applyBorder="1" applyAlignment="1">
      <alignment horizontal="left" vertical="center" wrapText="1"/>
    </xf>
    <xf numFmtId="0" fontId="6" fillId="33" borderId="14" xfId="0" applyFont="1" applyFill="1" applyBorder="1" applyAlignment="1">
      <alignment horizontal="left" vertical="center" wrapText="1"/>
    </xf>
    <xf numFmtId="0" fontId="6" fillId="33" borderId="11" xfId="0" applyFont="1" applyFill="1" applyBorder="1" applyAlignment="1">
      <alignment horizontal="left" vertical="center" wrapText="1"/>
    </xf>
    <xf numFmtId="0" fontId="6" fillId="33" borderId="0" xfId="0" applyFont="1" applyFill="1" applyBorder="1" applyAlignment="1">
      <alignment horizontal="left" vertical="center" wrapText="1"/>
    </xf>
    <xf numFmtId="0" fontId="6" fillId="33" borderId="15" xfId="0" applyFont="1" applyFill="1" applyBorder="1" applyAlignment="1">
      <alignment horizontal="left" vertical="center" wrapText="1"/>
    </xf>
    <xf numFmtId="0" fontId="6" fillId="33" borderId="16" xfId="0" applyFont="1" applyFill="1" applyBorder="1" applyAlignment="1">
      <alignment horizontal="left" vertical="center" wrapText="1"/>
    </xf>
    <xf numFmtId="0" fontId="6" fillId="33" borderId="8" xfId="0" applyFont="1" applyFill="1" applyBorder="1" applyAlignment="1">
      <alignment horizontal="left" vertical="center" wrapText="1"/>
    </xf>
    <xf numFmtId="0" fontId="6" fillId="33" borderId="9" xfId="0" applyFont="1" applyFill="1" applyBorder="1" applyAlignment="1">
      <alignment horizontal="left" vertical="center" wrapText="1"/>
    </xf>
    <xf numFmtId="0" fontId="7" fillId="24" borderId="1" xfId="0" applyFont="1" applyFill="1" applyBorder="1" applyAlignment="1">
      <alignment horizontal="left" vertical="center" wrapText="1"/>
    </xf>
    <xf numFmtId="0" fontId="7" fillId="27" borderId="1" xfId="0" applyFont="1" applyFill="1" applyBorder="1" applyAlignment="1">
      <alignment horizontal="center" vertical="center" wrapText="1"/>
    </xf>
    <xf numFmtId="14" fontId="7" fillId="8" borderId="1" xfId="0" applyNumberFormat="1" applyFont="1" applyFill="1" applyBorder="1" applyAlignment="1">
      <alignment horizontal="center" vertical="center" wrapText="1"/>
    </xf>
    <xf numFmtId="0" fontId="7" fillId="8" borderId="2" xfId="0" applyFont="1" applyFill="1" applyBorder="1" applyAlignment="1">
      <alignment horizontal="left" vertical="center" wrapText="1"/>
    </xf>
    <xf numFmtId="0" fontId="7" fillId="8" borderId="6" xfId="0" applyFont="1" applyFill="1" applyBorder="1" applyAlignment="1">
      <alignment horizontal="left" vertical="center" wrapText="1"/>
    </xf>
    <xf numFmtId="0" fontId="7" fillId="8" borderId="5" xfId="0" applyFont="1" applyFill="1" applyBorder="1" applyAlignment="1">
      <alignment horizontal="left" vertical="center" wrapText="1"/>
    </xf>
    <xf numFmtId="14" fontId="7" fillId="8" borderId="2" xfId="0" applyNumberFormat="1" applyFont="1" applyFill="1" applyBorder="1" applyAlignment="1">
      <alignment horizontal="center" vertical="center" wrapText="1"/>
    </xf>
    <xf numFmtId="14" fontId="7" fillId="8" borderId="6" xfId="0" applyNumberFormat="1" applyFont="1" applyFill="1" applyBorder="1" applyAlignment="1">
      <alignment horizontal="center" vertical="center" wrapText="1"/>
    </xf>
    <xf numFmtId="14" fontId="7" fillId="8" borderId="5" xfId="0" applyNumberFormat="1" applyFont="1" applyFill="1" applyBorder="1" applyAlignment="1">
      <alignment horizontal="center" vertical="center" wrapText="1"/>
    </xf>
    <xf numFmtId="0" fontId="7" fillId="29" borderId="1" xfId="0" applyFont="1" applyFill="1" applyBorder="1" applyAlignment="1">
      <alignment vertical="center" wrapText="1"/>
    </xf>
    <xf numFmtId="0" fontId="7" fillId="29" borderId="1" xfId="0" applyFont="1" applyFill="1" applyBorder="1" applyAlignment="1">
      <alignment horizontal="center" vertical="center" wrapText="1"/>
    </xf>
    <xf numFmtId="0" fontId="7" fillId="27"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8" xfId="0" applyFont="1" applyBorder="1" applyAlignment="1">
      <alignment horizontal="center" vertical="center"/>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2" fontId="7" fillId="8" borderId="3" xfId="0" applyNumberFormat="1" applyFont="1" applyFill="1" applyBorder="1" applyAlignment="1">
      <alignment horizontal="center" vertical="center" wrapText="1" shrinkToFit="1"/>
    </xf>
    <xf numFmtId="2" fontId="7" fillId="8" borderId="12" xfId="0" applyNumberFormat="1" applyFont="1" applyFill="1" applyBorder="1" applyAlignment="1">
      <alignment horizontal="center" vertical="center" wrapText="1" shrinkToFit="1"/>
    </xf>
    <xf numFmtId="2" fontId="7" fillId="8" borderId="4" xfId="0" applyNumberFormat="1" applyFont="1" applyFill="1" applyBorder="1" applyAlignment="1">
      <alignment horizontal="center" vertical="center" wrapText="1" shrinkToFit="1"/>
    </xf>
    <xf numFmtId="0" fontId="6" fillId="10" borderId="13" xfId="0" applyFont="1" applyFill="1" applyBorder="1" applyAlignment="1">
      <alignment horizontal="left" vertical="center" wrapText="1"/>
    </xf>
    <xf numFmtId="0" fontId="6" fillId="10" borderId="7" xfId="0" applyFont="1" applyFill="1" applyBorder="1" applyAlignment="1">
      <alignment horizontal="left" vertical="center" wrapText="1"/>
    </xf>
    <xf numFmtId="0" fontId="6" fillId="10" borderId="14" xfId="0" applyFont="1" applyFill="1" applyBorder="1" applyAlignment="1">
      <alignment horizontal="left" vertical="center" wrapText="1"/>
    </xf>
    <xf numFmtId="0" fontId="6" fillId="10" borderId="11" xfId="0" applyFont="1" applyFill="1" applyBorder="1" applyAlignment="1">
      <alignment horizontal="left" vertical="center" wrapText="1"/>
    </xf>
    <xf numFmtId="0" fontId="6" fillId="10" borderId="0" xfId="0" applyFont="1" applyFill="1" applyBorder="1" applyAlignment="1">
      <alignment horizontal="left" vertical="center" wrapText="1"/>
    </xf>
    <xf numFmtId="0" fontId="6" fillId="10" borderId="15" xfId="0" applyFont="1" applyFill="1" applyBorder="1" applyAlignment="1">
      <alignment horizontal="left" vertical="center" wrapText="1"/>
    </xf>
    <xf numFmtId="0" fontId="6" fillId="10" borderId="16" xfId="0" applyFont="1" applyFill="1" applyBorder="1" applyAlignment="1">
      <alignment horizontal="left" vertical="center" wrapText="1"/>
    </xf>
    <xf numFmtId="0" fontId="6" fillId="10" borderId="8" xfId="0" applyFont="1" applyFill="1" applyBorder="1" applyAlignment="1">
      <alignment horizontal="left" vertical="center" wrapText="1"/>
    </xf>
    <xf numFmtId="0" fontId="6" fillId="10" borderId="9" xfId="0" applyFont="1" applyFill="1" applyBorder="1" applyAlignment="1">
      <alignment horizontal="left" vertical="center" wrapText="1"/>
    </xf>
    <xf numFmtId="0" fontId="9" fillId="20" borderId="2" xfId="0" applyFont="1" applyFill="1" applyBorder="1" applyAlignment="1">
      <alignment horizontal="center" vertical="center" wrapText="1"/>
    </xf>
    <xf numFmtId="0" fontId="9" fillId="20" borderId="6"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9" fillId="0" borderId="2" xfId="0" applyFont="1" applyFill="1" applyBorder="1" applyAlignment="1">
      <alignment vertical="center" wrapText="1"/>
    </xf>
    <xf numFmtId="0" fontId="9" fillId="0" borderId="6" xfId="0" applyFont="1" applyFill="1" applyBorder="1" applyAlignment="1">
      <alignment vertical="center" wrapText="1"/>
    </xf>
    <xf numFmtId="0" fontId="9" fillId="0" borderId="5" xfId="0" applyFont="1" applyFill="1" applyBorder="1" applyAlignment="1">
      <alignment vertical="center" wrapText="1"/>
    </xf>
    <xf numFmtId="14" fontId="7" fillId="20" borderId="2" xfId="0" applyNumberFormat="1" applyFont="1" applyFill="1" applyBorder="1" applyAlignment="1">
      <alignment horizontal="center" vertical="center" wrapText="1"/>
    </xf>
    <xf numFmtId="14" fontId="7" fillId="20" borderId="6" xfId="0" applyNumberFormat="1" applyFont="1" applyFill="1" applyBorder="1" applyAlignment="1">
      <alignment horizontal="center" vertical="center" wrapText="1"/>
    </xf>
    <xf numFmtId="14" fontId="7" fillId="20" borderId="5" xfId="0" applyNumberFormat="1" applyFont="1" applyFill="1" applyBorder="1" applyAlignment="1">
      <alignment horizontal="center" vertical="center" wrapText="1"/>
    </xf>
    <xf numFmtId="0" fontId="7" fillId="8" borderId="2" xfId="0" applyFont="1" applyFill="1" applyBorder="1" applyAlignment="1">
      <alignment vertical="center" wrapText="1"/>
    </xf>
    <xf numFmtId="0" fontId="7" fillId="8" borderId="6" xfId="0" applyFont="1" applyFill="1" applyBorder="1" applyAlignment="1">
      <alignment vertical="center" wrapText="1"/>
    </xf>
    <xf numFmtId="0" fontId="7" fillId="8" borderId="5" xfId="0" applyFont="1" applyFill="1" applyBorder="1" applyAlignment="1">
      <alignment vertical="center" wrapText="1"/>
    </xf>
    <xf numFmtId="0" fontId="9" fillId="8" borderId="2" xfId="0" applyFont="1" applyFill="1" applyBorder="1" applyAlignment="1">
      <alignment vertical="center" wrapText="1"/>
    </xf>
    <xf numFmtId="0" fontId="9" fillId="8" borderId="6" xfId="0" applyFont="1" applyFill="1" applyBorder="1" applyAlignment="1">
      <alignment vertical="center" wrapText="1"/>
    </xf>
    <xf numFmtId="0" fontId="9" fillId="8" borderId="5" xfId="0" applyFont="1" applyFill="1" applyBorder="1" applyAlignment="1">
      <alignment vertical="center" wrapText="1"/>
    </xf>
    <xf numFmtId="14" fontId="9" fillId="8" borderId="2" xfId="0" applyNumberFormat="1" applyFont="1" applyFill="1" applyBorder="1" applyAlignment="1">
      <alignment horizontal="center" vertical="center" wrapText="1"/>
    </xf>
    <xf numFmtId="14" fontId="9" fillId="8" borderId="6" xfId="0" applyNumberFormat="1" applyFont="1" applyFill="1" applyBorder="1" applyAlignment="1">
      <alignment horizontal="center" vertical="center" wrapText="1"/>
    </xf>
    <xf numFmtId="14" fontId="9" fillId="8" borderId="5" xfId="0" applyNumberFormat="1" applyFont="1" applyFill="1" applyBorder="1" applyAlignment="1">
      <alignment horizontal="center" vertical="center" wrapText="1"/>
    </xf>
    <xf numFmtId="0" fontId="9" fillId="20" borderId="2" xfId="0" applyFont="1" applyFill="1" applyBorder="1" applyAlignment="1">
      <alignment vertical="center" wrapText="1"/>
    </xf>
    <xf numFmtId="0" fontId="9" fillId="20" borderId="6" xfId="0" applyFont="1" applyFill="1" applyBorder="1" applyAlignment="1">
      <alignment vertical="center" wrapText="1"/>
    </xf>
    <xf numFmtId="0" fontId="9" fillId="20" borderId="5" xfId="0" applyFont="1" applyFill="1" applyBorder="1" applyAlignment="1">
      <alignment vertical="center" wrapText="1"/>
    </xf>
    <xf numFmtId="0" fontId="9" fillId="20" borderId="2" xfId="0" applyFont="1" applyFill="1" applyBorder="1" applyAlignment="1">
      <alignment horizontal="left" vertical="center" wrapText="1"/>
    </xf>
    <xf numFmtId="0" fontId="9" fillId="20" borderId="6" xfId="0" applyFont="1" applyFill="1" applyBorder="1" applyAlignment="1">
      <alignment horizontal="left" vertical="center" wrapText="1"/>
    </xf>
    <xf numFmtId="0" fontId="9" fillId="20" borderId="5" xfId="0" applyFont="1" applyFill="1" applyBorder="1" applyAlignment="1">
      <alignment horizontal="left" vertical="center" wrapText="1"/>
    </xf>
    <xf numFmtId="14" fontId="7" fillId="20" borderId="1" xfId="0" applyNumberFormat="1" applyFont="1" applyFill="1" applyBorder="1" applyAlignment="1">
      <alignment horizontal="center" vertical="center" wrapText="1"/>
    </xf>
    <xf numFmtId="0" fontId="9" fillId="27" borderId="1" xfId="0" applyFont="1" applyFill="1" applyBorder="1" applyAlignment="1">
      <alignment horizontal="left" vertical="center" wrapText="1"/>
    </xf>
    <xf numFmtId="0" fontId="7" fillId="27" borderId="6" xfId="0" applyFont="1" applyFill="1" applyBorder="1" applyAlignment="1">
      <alignment horizontal="left" vertical="top" wrapText="1"/>
    </xf>
    <xf numFmtId="0" fontId="7" fillId="27" borderId="5" xfId="0" applyFont="1" applyFill="1" applyBorder="1" applyAlignment="1">
      <alignment horizontal="left" vertical="top" wrapText="1"/>
    </xf>
    <xf numFmtId="14" fontId="9" fillId="27" borderId="1" xfId="0" applyNumberFormat="1" applyFont="1" applyFill="1" applyBorder="1" applyAlignment="1">
      <alignment horizontal="center" vertical="center" wrapText="1"/>
    </xf>
    <xf numFmtId="0" fontId="9" fillId="27" borderId="3" xfId="0" applyFont="1" applyFill="1" applyBorder="1" applyAlignment="1">
      <alignment vertical="center" wrapText="1"/>
    </xf>
    <xf numFmtId="0" fontId="9" fillId="27" borderId="1" xfId="0" applyFont="1" applyFill="1" applyBorder="1" applyAlignment="1">
      <alignment vertical="center" wrapText="1"/>
    </xf>
    <xf numFmtId="0" fontId="7" fillId="27" borderId="6" xfId="0" applyFont="1" applyFill="1" applyBorder="1" applyAlignment="1">
      <alignment horizontal="left" vertical="center" wrapText="1"/>
    </xf>
    <xf numFmtId="0" fontId="9" fillId="27" borderId="2" xfId="0" applyFont="1" applyFill="1" applyBorder="1" applyAlignment="1">
      <alignment horizontal="center" vertical="center" wrapText="1"/>
    </xf>
    <xf numFmtId="0" fontId="9" fillId="27" borderId="6" xfId="0" applyFont="1" applyFill="1" applyBorder="1" applyAlignment="1">
      <alignment horizontal="center" vertical="center" wrapText="1"/>
    </xf>
    <xf numFmtId="0" fontId="9" fillId="27" borderId="5" xfId="0" applyFont="1" applyFill="1" applyBorder="1" applyAlignment="1">
      <alignment horizontal="center" vertical="center" wrapText="1"/>
    </xf>
    <xf numFmtId="0" fontId="7" fillId="24" borderId="6" xfId="0" applyFont="1" applyFill="1" applyBorder="1" applyAlignment="1">
      <alignment horizontal="left" vertical="center" wrapText="1"/>
    </xf>
    <xf numFmtId="0" fontId="7" fillId="24" borderId="6" xfId="0" applyFont="1" applyFill="1" applyBorder="1" applyAlignment="1">
      <alignment horizontal="left" vertical="top" wrapText="1"/>
    </xf>
    <xf numFmtId="0" fontId="7" fillId="24" borderId="5" xfId="0" applyFont="1" applyFill="1" applyBorder="1" applyAlignment="1">
      <alignment horizontal="left" vertical="top" wrapText="1"/>
    </xf>
    <xf numFmtId="0" fontId="9" fillId="29" borderId="1" xfId="0" applyFont="1" applyFill="1" applyBorder="1" applyAlignment="1">
      <alignment vertical="center" wrapText="1"/>
    </xf>
    <xf numFmtId="0" fontId="9" fillId="29" borderId="2" xfId="0" applyFont="1" applyFill="1" applyBorder="1" applyAlignment="1">
      <alignment horizontal="center" vertical="center" wrapText="1"/>
    </xf>
    <xf numFmtId="0" fontId="9" fillId="29" borderId="6" xfId="0" applyFont="1" applyFill="1" applyBorder="1" applyAlignment="1">
      <alignment horizontal="center" vertical="center" wrapText="1"/>
    </xf>
    <xf numFmtId="0" fontId="9" fillId="29" borderId="5" xfId="0" applyFont="1" applyFill="1" applyBorder="1" applyAlignment="1">
      <alignment horizontal="center" vertical="center" wrapText="1"/>
    </xf>
    <xf numFmtId="0" fontId="9" fillId="29" borderId="2" xfId="0" applyFont="1" applyFill="1" applyBorder="1" applyAlignment="1">
      <alignment horizontal="left" vertical="center" wrapText="1"/>
    </xf>
    <xf numFmtId="0" fontId="9" fillId="29" borderId="6" xfId="0" applyFont="1" applyFill="1" applyBorder="1" applyAlignment="1">
      <alignment horizontal="left" vertical="center" wrapText="1"/>
    </xf>
    <xf numFmtId="0" fontId="9" fillId="29" borderId="5" xfId="0" applyFont="1" applyFill="1" applyBorder="1" applyAlignment="1">
      <alignment horizontal="left" vertical="center" wrapText="1"/>
    </xf>
    <xf numFmtId="0" fontId="9" fillId="29" borderId="2" xfId="0" applyFont="1" applyFill="1" applyBorder="1" applyAlignment="1">
      <alignment vertical="center" wrapText="1"/>
    </xf>
    <xf numFmtId="0" fontId="9" fillId="27" borderId="2" xfId="0" applyFont="1" applyFill="1" applyBorder="1" applyAlignment="1">
      <alignment horizontal="left" vertical="center" wrapText="1"/>
    </xf>
    <xf numFmtId="0" fontId="9" fillId="27" borderId="6" xfId="0" applyFont="1" applyFill="1" applyBorder="1" applyAlignment="1">
      <alignment horizontal="left" vertical="center" wrapText="1"/>
    </xf>
    <xf numFmtId="0" fontId="9" fillId="27" borderId="5" xfId="0" applyFont="1" applyFill="1" applyBorder="1" applyAlignment="1">
      <alignment horizontal="left" vertical="center" wrapText="1"/>
    </xf>
    <xf numFmtId="0" fontId="9" fillId="27" borderId="2" xfId="0" applyFont="1" applyFill="1" applyBorder="1" applyAlignment="1">
      <alignment vertical="center" wrapText="1"/>
    </xf>
    <xf numFmtId="0" fontId="7" fillId="20" borderId="1" xfId="0" applyFont="1" applyFill="1" applyBorder="1" applyAlignment="1">
      <alignment vertical="center" wrapText="1"/>
    </xf>
    <xf numFmtId="0" fontId="7" fillId="20"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7" fillId="20" borderId="2" xfId="0" applyFont="1" applyFill="1" applyBorder="1" applyAlignment="1">
      <alignment vertical="center" wrapText="1"/>
    </xf>
    <xf numFmtId="0" fontId="7" fillId="20" borderId="6" xfId="0" applyFont="1" applyFill="1" applyBorder="1" applyAlignment="1">
      <alignment vertical="center" wrapText="1"/>
    </xf>
    <xf numFmtId="0" fontId="7" fillId="20" borderId="5" xfId="0" applyFont="1" applyFill="1" applyBorder="1" applyAlignment="1">
      <alignment vertical="center" wrapText="1"/>
    </xf>
    <xf numFmtId="0" fontId="9" fillId="8" borderId="2" xfId="0" applyFont="1" applyFill="1" applyBorder="1" applyAlignment="1">
      <alignment horizontal="left" vertical="center" wrapText="1"/>
    </xf>
    <xf numFmtId="0" fontId="9" fillId="8" borderId="6" xfId="0" applyFont="1" applyFill="1" applyBorder="1" applyAlignment="1">
      <alignment horizontal="left" vertical="center" wrapText="1"/>
    </xf>
    <xf numFmtId="0" fontId="9" fillId="8" borderId="5" xfId="0" applyFont="1" applyFill="1" applyBorder="1" applyAlignment="1">
      <alignment horizontal="left" vertical="center" wrapText="1"/>
    </xf>
    <xf numFmtId="0" fontId="9" fillId="8" borderId="2"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8" borderId="5" xfId="0" applyFont="1" applyFill="1" applyBorder="1" applyAlignment="1">
      <alignment horizontal="center" vertical="center" wrapText="1"/>
    </xf>
    <xf numFmtId="14" fontId="9" fillId="20" borderId="2" xfId="0" applyNumberFormat="1" applyFont="1" applyFill="1" applyBorder="1" applyAlignment="1">
      <alignment horizontal="center" vertical="center" wrapText="1"/>
    </xf>
    <xf numFmtId="14" fontId="9" fillId="20" borderId="6" xfId="0" applyNumberFormat="1" applyFont="1" applyFill="1" applyBorder="1" applyAlignment="1">
      <alignment horizontal="center" vertical="center" wrapText="1"/>
    </xf>
    <xf numFmtId="14" fontId="9" fillId="20" borderId="5" xfId="0" applyNumberFormat="1" applyFont="1" applyFill="1" applyBorder="1" applyAlignment="1">
      <alignment horizontal="center" vertical="center" wrapText="1"/>
    </xf>
    <xf numFmtId="0" fontId="9" fillId="24" borderId="2" xfId="0" applyFont="1" applyFill="1" applyBorder="1" applyAlignment="1">
      <alignment horizontal="left" vertical="center" wrapText="1"/>
    </xf>
    <xf numFmtId="0" fontId="9" fillId="24" borderId="6" xfId="0" applyFont="1" applyFill="1" applyBorder="1" applyAlignment="1">
      <alignment horizontal="left" vertical="center" wrapText="1"/>
    </xf>
    <xf numFmtId="0" fontId="9" fillId="24" borderId="5"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24" borderId="2" xfId="0" applyFont="1" applyFill="1" applyBorder="1" applyAlignment="1">
      <alignment horizontal="center" vertical="center" wrapText="1"/>
    </xf>
    <xf numFmtId="0" fontId="9" fillId="24" borderId="6" xfId="0" applyFont="1" applyFill="1" applyBorder="1" applyAlignment="1">
      <alignment horizontal="center" vertical="center" wrapText="1"/>
    </xf>
    <xf numFmtId="0" fontId="9" fillId="24" borderId="5" xfId="0" applyFont="1" applyFill="1" applyBorder="1" applyAlignment="1">
      <alignment horizontal="center" vertical="center" wrapText="1"/>
    </xf>
    <xf numFmtId="0" fontId="7" fillId="38" borderId="3" xfId="0" applyFont="1" applyFill="1" applyBorder="1" applyAlignment="1">
      <alignment horizontal="left" vertical="center" wrapText="1"/>
    </xf>
    <xf numFmtId="0" fontId="7" fillId="38" borderId="12" xfId="0" applyFont="1" applyFill="1" applyBorder="1" applyAlignment="1">
      <alignment horizontal="left" vertical="center" wrapText="1"/>
    </xf>
    <xf numFmtId="0" fontId="7" fillId="38" borderId="4" xfId="0" applyFont="1" applyFill="1" applyBorder="1" applyAlignment="1">
      <alignment horizontal="left" vertical="center" wrapText="1"/>
    </xf>
    <xf numFmtId="14" fontId="7" fillId="0" borderId="2" xfId="0" applyNumberFormat="1" applyFont="1" applyFill="1" applyBorder="1" applyAlignment="1">
      <alignment horizontal="center" vertical="center" wrapText="1"/>
    </xf>
    <xf numFmtId="14" fontId="7" fillId="0" borderId="6" xfId="0" applyNumberFormat="1"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0" fontId="7" fillId="20" borderId="2" xfId="0" applyFont="1" applyFill="1" applyBorder="1" applyAlignment="1">
      <alignment horizontal="left" vertical="center" wrapText="1"/>
    </xf>
    <xf numFmtId="0" fontId="7" fillId="20" borderId="6" xfId="0" applyFont="1" applyFill="1" applyBorder="1" applyAlignment="1">
      <alignment horizontal="left" vertical="center" wrapText="1"/>
    </xf>
    <xf numFmtId="0" fontId="7" fillId="20" borderId="5"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6" fillId="25" borderId="1" xfId="0" applyFont="1" applyFill="1" applyBorder="1" applyAlignment="1">
      <alignment horizontal="center" vertical="center" wrapText="1"/>
    </xf>
    <xf numFmtId="14" fontId="6" fillId="25" borderId="1" xfId="0" applyNumberFormat="1" applyFont="1" applyFill="1" applyBorder="1" applyAlignment="1">
      <alignment horizontal="center" vertical="center" wrapText="1"/>
    </xf>
    <xf numFmtId="0" fontId="7" fillId="27" borderId="1" xfId="0" applyFont="1" applyFill="1" applyBorder="1" applyAlignment="1">
      <alignment vertical="center" wrapText="1"/>
    </xf>
    <xf numFmtId="0" fontId="6" fillId="25" borderId="2" xfId="0" applyFont="1" applyFill="1" applyBorder="1" applyAlignment="1">
      <alignment horizontal="center" vertical="center" wrapText="1"/>
    </xf>
    <xf numFmtId="0" fontId="6" fillId="25" borderId="6" xfId="0" applyFont="1" applyFill="1" applyBorder="1" applyAlignment="1">
      <alignment horizontal="center" vertical="center" wrapText="1"/>
    </xf>
    <xf numFmtId="0" fontId="6" fillId="25" borderId="5" xfId="0" applyFont="1" applyFill="1" applyBorder="1" applyAlignment="1">
      <alignment horizontal="center" vertical="center" wrapText="1"/>
    </xf>
    <xf numFmtId="0" fontId="7" fillId="29" borderId="1" xfId="0" applyFont="1" applyFill="1" applyBorder="1" applyAlignment="1">
      <alignment horizontal="left" vertical="center" wrapText="1"/>
    </xf>
    <xf numFmtId="0" fontId="7" fillId="24" borderId="2" xfId="0" applyFont="1" applyFill="1" applyBorder="1" applyAlignment="1">
      <alignment horizontal="center" vertical="center" wrapText="1"/>
    </xf>
    <xf numFmtId="0" fontId="7" fillId="24" borderId="6" xfId="0" applyFont="1" applyFill="1" applyBorder="1" applyAlignment="1">
      <alignment horizontal="center" vertical="center" wrapText="1"/>
    </xf>
    <xf numFmtId="0" fontId="7" fillId="24" borderId="5" xfId="0" applyFont="1" applyFill="1" applyBorder="1" applyAlignment="1">
      <alignment horizontal="center" vertical="center" wrapText="1"/>
    </xf>
  </cellXfs>
  <cellStyles count="4">
    <cellStyle name="Excel Built-in Normal" xfId="1"/>
    <cellStyle name="Обычный" xfId="0" builtinId="0"/>
    <cellStyle name="Обычный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S377"/>
  <sheetViews>
    <sheetView showGridLines="0" tabSelected="1" view="pageBreakPreview" topLeftCell="A312" zoomScale="55" zoomScaleNormal="60" zoomScaleSheetLayoutView="55" workbookViewId="0">
      <pane xSplit="1" topLeftCell="B1" activePane="topRight" state="frozen"/>
      <selection activeCell="Q305" sqref="Q305"/>
      <selection pane="topRight" activeCell="B317" sqref="B317:B318"/>
    </sheetView>
  </sheetViews>
  <sheetFormatPr defaultColWidth="9.140625" defaultRowHeight="43.5" customHeight="1" x14ac:dyDescent="0.25"/>
  <cols>
    <col min="1" max="1" width="87.140625" style="2" customWidth="1"/>
    <col min="2" max="2" width="33.85546875" style="2" customWidth="1"/>
    <col min="3" max="3" width="54.5703125" style="1" customWidth="1"/>
    <col min="4" max="4" width="18.140625" style="2" customWidth="1"/>
    <col min="5" max="5" width="68.28515625" style="2" customWidth="1"/>
    <col min="6" max="6" width="31.7109375" style="3" customWidth="1"/>
    <col min="7" max="8" width="17.140625" style="4" customWidth="1"/>
    <col min="9" max="9" width="17.140625" style="4" hidden="1" customWidth="1"/>
    <col min="10" max="10" width="17.85546875" style="5" hidden="1" customWidth="1"/>
    <col min="11" max="11" width="19.28515625" style="6" hidden="1" customWidth="1"/>
    <col min="12" max="12" width="23.5703125" style="7" hidden="1" customWidth="1"/>
    <col min="13" max="13" width="21.28515625" style="8" hidden="1" customWidth="1"/>
    <col min="14" max="14" width="22.5703125" style="9" hidden="1" customWidth="1"/>
    <col min="15" max="15" width="18.28515625" style="10" hidden="1" customWidth="1"/>
    <col min="16" max="16" width="13.28515625" style="1" hidden="1" customWidth="1"/>
    <col min="17" max="19" width="9.140625" style="1" customWidth="1"/>
    <col min="20" max="16384" width="9.140625" style="1"/>
  </cols>
  <sheetData>
    <row r="1" spans="1:16" ht="18.75" x14ac:dyDescent="0.25">
      <c r="A1" s="251" t="s">
        <v>228</v>
      </c>
      <c r="B1" s="252"/>
      <c r="C1" s="252"/>
      <c r="D1" s="252"/>
      <c r="E1" s="252"/>
      <c r="F1" s="252"/>
      <c r="G1" s="252"/>
      <c r="H1" s="157"/>
      <c r="I1" s="201"/>
      <c r="J1" s="119"/>
      <c r="K1" s="119"/>
      <c r="L1" s="119"/>
      <c r="M1" s="119"/>
      <c r="N1" s="119"/>
      <c r="O1" s="11"/>
    </row>
    <row r="2" spans="1:16" ht="18.75" x14ac:dyDescent="0.25">
      <c r="A2" s="252"/>
      <c r="B2" s="252"/>
      <c r="C2" s="252"/>
      <c r="D2" s="252"/>
      <c r="E2" s="252"/>
      <c r="F2" s="252"/>
      <c r="G2" s="252"/>
      <c r="H2" s="157"/>
      <c r="I2" s="201"/>
      <c r="J2" s="32"/>
      <c r="K2" s="33"/>
      <c r="L2" s="34"/>
      <c r="M2" s="35"/>
      <c r="N2" s="36"/>
    </row>
    <row r="3" spans="1:16" ht="18.75" x14ac:dyDescent="0.25">
      <c r="A3" s="252"/>
      <c r="B3" s="252"/>
      <c r="C3" s="252"/>
      <c r="D3" s="252"/>
      <c r="E3" s="252"/>
      <c r="F3" s="252"/>
      <c r="G3" s="252"/>
      <c r="H3" s="157"/>
      <c r="I3" s="201"/>
      <c r="J3" s="32"/>
      <c r="K3" s="33"/>
      <c r="L3" s="34"/>
      <c r="M3" s="35"/>
      <c r="N3" s="36"/>
    </row>
    <row r="4" spans="1:16" ht="107.25" customHeight="1" x14ac:dyDescent="0.25">
      <c r="A4" s="253"/>
      <c r="B4" s="253"/>
      <c r="C4" s="253"/>
      <c r="D4" s="253"/>
      <c r="E4" s="253"/>
      <c r="F4" s="253"/>
      <c r="G4" s="253"/>
      <c r="H4" s="149"/>
      <c r="I4" s="202"/>
      <c r="J4" s="146"/>
      <c r="K4" s="146"/>
      <c r="L4" s="146"/>
      <c r="M4" s="146"/>
      <c r="N4" s="146"/>
      <c r="O4" s="13"/>
    </row>
    <row r="5" spans="1:16" ht="18.75" x14ac:dyDescent="0.25">
      <c r="A5" s="149"/>
      <c r="B5" s="149"/>
      <c r="C5" s="149"/>
      <c r="D5" s="149"/>
      <c r="E5" s="149"/>
      <c r="F5" s="149"/>
      <c r="G5" s="149"/>
      <c r="H5" s="149"/>
      <c r="I5" s="202"/>
      <c r="J5" s="146"/>
      <c r="K5" s="146"/>
      <c r="L5" s="146"/>
      <c r="M5" s="146"/>
      <c r="N5" s="146"/>
      <c r="O5" s="13"/>
    </row>
    <row r="6" spans="1:16" ht="51" x14ac:dyDescent="0.25">
      <c r="A6" s="250" t="s">
        <v>0</v>
      </c>
      <c r="B6" s="223" t="s">
        <v>186</v>
      </c>
      <c r="C6" s="250" t="s">
        <v>1</v>
      </c>
      <c r="D6" s="254" t="s">
        <v>189</v>
      </c>
      <c r="E6" s="255"/>
      <c r="F6" s="256" t="s">
        <v>190</v>
      </c>
      <c r="G6" s="257"/>
      <c r="H6" s="258"/>
      <c r="I6" s="203"/>
      <c r="J6" s="37" t="s">
        <v>2</v>
      </c>
      <c r="K6" s="38" t="s">
        <v>3</v>
      </c>
      <c r="L6" s="39" t="s">
        <v>4</v>
      </c>
      <c r="M6" s="40" t="s">
        <v>5</v>
      </c>
      <c r="N6" s="41" t="s">
        <v>6</v>
      </c>
      <c r="O6" s="14" t="s">
        <v>7</v>
      </c>
      <c r="P6" s="14" t="s">
        <v>132</v>
      </c>
    </row>
    <row r="7" spans="1:16" ht="93.75" x14ac:dyDescent="0.25">
      <c r="A7" s="250"/>
      <c r="B7" s="225"/>
      <c r="C7" s="250"/>
      <c r="D7" s="148" t="s">
        <v>187</v>
      </c>
      <c r="E7" s="148" t="s">
        <v>188</v>
      </c>
      <c r="F7" s="42" t="s">
        <v>8</v>
      </c>
      <c r="G7" s="147" t="s">
        <v>191</v>
      </c>
      <c r="H7" s="158" t="s">
        <v>192</v>
      </c>
      <c r="I7" s="158"/>
      <c r="J7" s="43"/>
      <c r="K7" s="44"/>
      <c r="L7" s="45"/>
      <c r="M7" s="46"/>
      <c r="N7" s="47"/>
      <c r="O7" s="15"/>
      <c r="P7" s="15"/>
    </row>
    <row r="8" spans="1:16" ht="18.75" x14ac:dyDescent="0.25">
      <c r="A8" s="42">
        <v>1</v>
      </c>
      <c r="B8" s="158"/>
      <c r="C8" s="42">
        <v>2</v>
      </c>
      <c r="D8" s="42">
        <v>4</v>
      </c>
      <c r="E8" s="42">
        <v>5</v>
      </c>
      <c r="F8" s="42">
        <v>6</v>
      </c>
      <c r="G8" s="111">
        <v>7</v>
      </c>
      <c r="H8" s="158"/>
      <c r="I8" s="158"/>
      <c r="J8" s="43"/>
      <c r="K8" s="44"/>
      <c r="L8" s="45"/>
      <c r="M8" s="46"/>
      <c r="N8" s="47"/>
      <c r="O8" s="16"/>
      <c r="P8" s="16"/>
    </row>
    <row r="9" spans="1:16" s="17" customFormat="1" ht="18.75" customHeight="1" x14ac:dyDescent="0.25">
      <c r="A9" s="259" t="s">
        <v>78</v>
      </c>
      <c r="B9" s="260"/>
      <c r="C9" s="260"/>
      <c r="D9" s="260"/>
      <c r="E9" s="260"/>
      <c r="F9" s="260"/>
      <c r="G9" s="260"/>
      <c r="H9" s="261"/>
      <c r="I9" s="197"/>
      <c r="J9" s="48">
        <v>0</v>
      </c>
      <c r="K9" s="49">
        <f>K12</f>
        <v>1851.3</v>
      </c>
      <c r="L9" s="50">
        <v>0</v>
      </c>
      <c r="M9" s="51">
        <v>0</v>
      </c>
      <c r="N9" s="52">
        <f>N10+N11+N12+N13</f>
        <v>943827.1</v>
      </c>
      <c r="O9" s="52">
        <f t="shared" ref="O9:P9" si="0">O10+O11+O12+O13</f>
        <v>0</v>
      </c>
      <c r="P9" s="52">
        <f t="shared" si="0"/>
        <v>282780.5</v>
      </c>
    </row>
    <row r="10" spans="1:16" s="17" customFormat="1" ht="11.25" customHeight="1" x14ac:dyDescent="0.25">
      <c r="A10" s="262"/>
      <c r="B10" s="263"/>
      <c r="C10" s="263"/>
      <c r="D10" s="263"/>
      <c r="E10" s="263"/>
      <c r="F10" s="263"/>
      <c r="G10" s="263"/>
      <c r="H10" s="264"/>
      <c r="I10" s="198"/>
      <c r="J10" s="53">
        <v>0</v>
      </c>
      <c r="K10" s="54">
        <v>0</v>
      </c>
      <c r="L10" s="55">
        <v>0</v>
      </c>
      <c r="M10" s="56">
        <v>0</v>
      </c>
      <c r="N10" s="57">
        <f>N15+N32+N56+N67+N78+N94</f>
        <v>308180.5</v>
      </c>
      <c r="O10" s="57">
        <f t="shared" ref="O10:P10" si="1">O15+O32+O56+O67+O78+O94</f>
        <v>0</v>
      </c>
      <c r="P10" s="57">
        <f t="shared" si="1"/>
        <v>0</v>
      </c>
    </row>
    <row r="11" spans="1:16" s="17" customFormat="1" ht="6.75" customHeight="1" x14ac:dyDescent="0.25">
      <c r="A11" s="262"/>
      <c r="B11" s="263"/>
      <c r="C11" s="263"/>
      <c r="D11" s="263"/>
      <c r="E11" s="263"/>
      <c r="F11" s="263"/>
      <c r="G11" s="263"/>
      <c r="H11" s="264"/>
      <c r="I11" s="198"/>
      <c r="J11" s="53">
        <v>0</v>
      </c>
      <c r="K11" s="54">
        <v>0</v>
      </c>
      <c r="L11" s="55">
        <v>0</v>
      </c>
      <c r="M11" s="56">
        <v>0</v>
      </c>
      <c r="N11" s="57">
        <f>N16+N33+N57+N68+N79+N95</f>
        <v>400913.5</v>
      </c>
      <c r="O11" s="57">
        <f t="shared" ref="O11" si="2">O16+O33+O57+O68+O79+O95</f>
        <v>0</v>
      </c>
      <c r="P11" s="57">
        <f>P16+P33+P57+P68+P79+P95+P112</f>
        <v>0</v>
      </c>
    </row>
    <row r="12" spans="1:16" s="17" customFormat="1" ht="18.75" hidden="1" x14ac:dyDescent="0.25">
      <c r="A12" s="262"/>
      <c r="B12" s="263"/>
      <c r="C12" s="263"/>
      <c r="D12" s="263"/>
      <c r="E12" s="263"/>
      <c r="F12" s="263"/>
      <c r="G12" s="263"/>
      <c r="H12" s="264"/>
      <c r="I12" s="198"/>
      <c r="J12" s="53">
        <v>0</v>
      </c>
      <c r="K12" s="54">
        <f>K113</f>
        <v>1851.3</v>
      </c>
      <c r="L12" s="55">
        <v>0</v>
      </c>
      <c r="M12" s="56">
        <v>0</v>
      </c>
      <c r="N12" s="57">
        <f>N17+N34+N58+N69+N80+N96</f>
        <v>234733.09999999998</v>
      </c>
      <c r="O12" s="57">
        <f t="shared" ref="O12" si="3">O17+O34+O58+O69+O80+O96</f>
        <v>0</v>
      </c>
      <c r="P12" s="57">
        <f>P17+P34+P58+P69+P80+P96</f>
        <v>282780.5</v>
      </c>
    </row>
    <row r="13" spans="1:16" s="17" customFormat="1" ht="5.25" customHeight="1" x14ac:dyDescent="0.25">
      <c r="A13" s="265"/>
      <c r="B13" s="266"/>
      <c r="C13" s="266"/>
      <c r="D13" s="266"/>
      <c r="E13" s="266"/>
      <c r="F13" s="266"/>
      <c r="G13" s="266"/>
      <c r="H13" s="267"/>
      <c r="I13" s="199"/>
      <c r="J13" s="53">
        <v>0</v>
      </c>
      <c r="K13" s="54">
        <v>0</v>
      </c>
      <c r="L13" s="55">
        <v>0</v>
      </c>
      <c r="M13" s="56">
        <v>0</v>
      </c>
      <c r="N13" s="57">
        <f>N18+N35+N59+N70+N81+N97</f>
        <v>0</v>
      </c>
      <c r="O13" s="57">
        <f t="shared" ref="O13:P13" si="4">O18+O35+O59+O70+O81+O97</f>
        <v>0</v>
      </c>
      <c r="P13" s="57">
        <f t="shared" si="4"/>
        <v>0</v>
      </c>
    </row>
    <row r="14" spans="1:16" s="31" customFormat="1" ht="18.75" customHeight="1" x14ac:dyDescent="0.25">
      <c r="A14" s="286" t="s">
        <v>124</v>
      </c>
      <c r="B14" s="268" t="s">
        <v>13</v>
      </c>
      <c r="C14" s="271" t="s">
        <v>118</v>
      </c>
      <c r="D14" s="274">
        <v>46387</v>
      </c>
      <c r="E14" s="274" t="s">
        <v>13</v>
      </c>
      <c r="F14" s="58" t="s">
        <v>9</v>
      </c>
      <c r="G14" s="59">
        <f t="shared" ref="G14:G18" si="5">J14+K14+L14+M14+N14+O14</f>
        <v>660061.1</v>
      </c>
      <c r="H14" s="159">
        <f>H15+H16+H17+H18</f>
        <v>65228.7</v>
      </c>
      <c r="I14" s="159"/>
      <c r="J14" s="60">
        <f>J15+J16+J17+J18</f>
        <v>0</v>
      </c>
      <c r="K14" s="60">
        <f>K15+K16+K17+K18</f>
        <v>0</v>
      </c>
      <c r="L14" s="60">
        <f>L15+L16+L17+L18</f>
        <v>0</v>
      </c>
      <c r="M14" s="60">
        <f>SUM(M15:M18)</f>
        <v>0</v>
      </c>
      <c r="N14" s="61">
        <f>SUM(N15:N18)</f>
        <v>660061.1</v>
      </c>
      <c r="O14" s="30">
        <f>SUM(O15:O18)</f>
        <v>0</v>
      </c>
      <c r="P14" s="30"/>
    </row>
    <row r="15" spans="1:16" ht="37.5" x14ac:dyDescent="0.25">
      <c r="A15" s="287"/>
      <c r="B15" s="269"/>
      <c r="C15" s="272"/>
      <c r="D15" s="275"/>
      <c r="E15" s="275"/>
      <c r="F15" s="62" t="s">
        <v>182</v>
      </c>
      <c r="G15" s="59">
        <f t="shared" si="5"/>
        <v>240835.3</v>
      </c>
      <c r="H15" s="159">
        <f>H20</f>
        <v>27124.400000000001</v>
      </c>
      <c r="I15" s="159"/>
      <c r="J15" s="53">
        <v>0</v>
      </c>
      <c r="K15" s="63">
        <v>0</v>
      </c>
      <c r="L15" s="64">
        <v>0</v>
      </c>
      <c r="M15" s="65">
        <v>0</v>
      </c>
      <c r="N15" s="57">
        <f>N20+N26</f>
        <v>240835.3</v>
      </c>
      <c r="O15" s="22"/>
      <c r="P15" s="22"/>
    </row>
    <row r="16" spans="1:16" ht="18.75" x14ac:dyDescent="0.25">
      <c r="A16" s="287"/>
      <c r="B16" s="269"/>
      <c r="C16" s="272"/>
      <c r="D16" s="275"/>
      <c r="E16" s="275"/>
      <c r="F16" s="58" t="s">
        <v>10</v>
      </c>
      <c r="G16" s="59">
        <f t="shared" si="5"/>
        <v>200000</v>
      </c>
      <c r="H16" s="159">
        <f t="shared" ref="H16:H18" si="6">H21</f>
        <v>22525.3</v>
      </c>
      <c r="I16" s="159"/>
      <c r="J16" s="53">
        <v>0</v>
      </c>
      <c r="K16" s="63">
        <v>0</v>
      </c>
      <c r="L16" s="64">
        <v>0</v>
      </c>
      <c r="M16" s="65">
        <v>0</v>
      </c>
      <c r="N16" s="57">
        <f>N21+N27</f>
        <v>200000</v>
      </c>
      <c r="O16" s="22"/>
      <c r="P16" s="22"/>
    </row>
    <row r="17" spans="1:19" ht="18.75" x14ac:dyDescent="0.25">
      <c r="A17" s="287"/>
      <c r="B17" s="269"/>
      <c r="C17" s="272"/>
      <c r="D17" s="275"/>
      <c r="E17" s="275"/>
      <c r="F17" s="58" t="s">
        <v>11</v>
      </c>
      <c r="G17" s="59">
        <f t="shared" si="5"/>
        <v>219225.8</v>
      </c>
      <c r="H17" s="159">
        <f t="shared" si="6"/>
        <v>15579</v>
      </c>
      <c r="I17" s="159"/>
      <c r="J17" s="53">
        <v>0</v>
      </c>
      <c r="K17" s="63">
        <v>0</v>
      </c>
      <c r="L17" s="64">
        <v>0</v>
      </c>
      <c r="M17" s="65">
        <v>0</v>
      </c>
      <c r="N17" s="57">
        <f>N22+N28</f>
        <v>219225.8</v>
      </c>
      <c r="O17" s="22"/>
      <c r="P17" s="22"/>
    </row>
    <row r="18" spans="1:19" ht="18.75" x14ac:dyDescent="0.25">
      <c r="A18" s="288"/>
      <c r="B18" s="270"/>
      <c r="C18" s="273"/>
      <c r="D18" s="276"/>
      <c r="E18" s="276"/>
      <c r="F18" s="58" t="s">
        <v>12</v>
      </c>
      <c r="G18" s="59">
        <f t="shared" si="5"/>
        <v>0</v>
      </c>
      <c r="H18" s="159">
        <f t="shared" si="6"/>
        <v>0</v>
      </c>
      <c r="I18" s="159"/>
      <c r="J18" s="53">
        <v>0</v>
      </c>
      <c r="K18" s="63">
        <v>0</v>
      </c>
      <c r="L18" s="64">
        <v>0</v>
      </c>
      <c r="M18" s="65">
        <v>0</v>
      </c>
      <c r="N18" s="57">
        <f>N23+N29</f>
        <v>0</v>
      </c>
      <c r="O18" s="22"/>
      <c r="P18" s="22"/>
    </row>
    <row r="19" spans="1:19" ht="18.75" x14ac:dyDescent="0.25">
      <c r="A19" s="277" t="s">
        <v>125</v>
      </c>
      <c r="B19" s="223" t="s">
        <v>193</v>
      </c>
      <c r="C19" s="280" t="s">
        <v>149</v>
      </c>
      <c r="D19" s="283">
        <v>46387</v>
      </c>
      <c r="E19" s="283" t="s">
        <v>200</v>
      </c>
      <c r="F19" s="66" t="s">
        <v>9</v>
      </c>
      <c r="G19" s="59">
        <f>J19+K19+L19+M19+N19+O19</f>
        <v>660061.1</v>
      </c>
      <c r="H19" s="159">
        <f>H20+H21+H22+H23</f>
        <v>65228.7</v>
      </c>
      <c r="I19" s="159"/>
      <c r="J19" s="48">
        <f>J20+J21+J22+J23</f>
        <v>0</v>
      </c>
      <c r="K19" s="48">
        <f>K20+K21+K22+K23</f>
        <v>0</v>
      </c>
      <c r="L19" s="48">
        <f>L20+L21+L22+L23</f>
        <v>0</v>
      </c>
      <c r="M19" s="48">
        <f>SUM(M20:M23)</f>
        <v>0</v>
      </c>
      <c r="N19" s="52">
        <f>SUM(N20:N23)</f>
        <v>660061.1</v>
      </c>
      <c r="O19" s="21">
        <f>SUM(O20:O23)</f>
        <v>0</v>
      </c>
      <c r="P19" s="21"/>
      <c r="S19" s="12"/>
    </row>
    <row r="20" spans="1:19" ht="37.5" x14ac:dyDescent="0.25">
      <c r="A20" s="278"/>
      <c r="B20" s="224"/>
      <c r="C20" s="281"/>
      <c r="D20" s="284"/>
      <c r="E20" s="284"/>
      <c r="F20" s="67" t="s">
        <v>182</v>
      </c>
      <c r="G20" s="59">
        <f t="shared" ref="G20:G23" si="7">J20+K20+L20+M20+N20+O20</f>
        <v>240835.3</v>
      </c>
      <c r="H20" s="159">
        <v>27124.400000000001</v>
      </c>
      <c r="I20" s="159"/>
      <c r="J20" s="53">
        <v>0</v>
      </c>
      <c r="K20" s="63">
        <v>0</v>
      </c>
      <c r="L20" s="64">
        <v>0</v>
      </c>
      <c r="M20" s="65">
        <v>0</v>
      </c>
      <c r="N20" s="118">
        <v>240835.3</v>
      </c>
      <c r="O20" s="22"/>
      <c r="P20" s="22"/>
    </row>
    <row r="21" spans="1:19" ht="18.75" x14ac:dyDescent="0.25">
      <c r="A21" s="278"/>
      <c r="B21" s="224"/>
      <c r="C21" s="281"/>
      <c r="D21" s="284"/>
      <c r="E21" s="284"/>
      <c r="F21" s="66" t="s">
        <v>10</v>
      </c>
      <c r="G21" s="59">
        <f t="shared" si="7"/>
        <v>200000</v>
      </c>
      <c r="H21" s="159">
        <v>22525.3</v>
      </c>
      <c r="I21" s="159"/>
      <c r="J21" s="53">
        <v>0</v>
      </c>
      <c r="K21" s="63">
        <v>0</v>
      </c>
      <c r="L21" s="64">
        <v>0</v>
      </c>
      <c r="M21" s="65">
        <v>0</v>
      </c>
      <c r="N21" s="118">
        <v>200000</v>
      </c>
      <c r="O21" s="22"/>
      <c r="P21" s="22"/>
    </row>
    <row r="22" spans="1:19" ht="18.75" x14ac:dyDescent="0.25">
      <c r="A22" s="278"/>
      <c r="B22" s="224"/>
      <c r="C22" s="281"/>
      <c r="D22" s="284"/>
      <c r="E22" s="284"/>
      <c r="F22" s="66" t="s">
        <v>11</v>
      </c>
      <c r="G22" s="59">
        <f t="shared" si="7"/>
        <v>219225.8</v>
      </c>
      <c r="H22" s="159">
        <v>15579</v>
      </c>
      <c r="I22" s="159"/>
      <c r="J22" s="53">
        <v>0</v>
      </c>
      <c r="K22" s="63">
        <v>0</v>
      </c>
      <c r="L22" s="64">
        <v>0</v>
      </c>
      <c r="M22" s="65">
        <v>0</v>
      </c>
      <c r="N22" s="118">
        <v>219225.8</v>
      </c>
      <c r="O22" s="22"/>
      <c r="P22" s="22"/>
    </row>
    <row r="23" spans="1:19" ht="18.75" x14ac:dyDescent="0.25">
      <c r="A23" s="279"/>
      <c r="B23" s="225"/>
      <c r="C23" s="282"/>
      <c r="D23" s="285"/>
      <c r="E23" s="285"/>
      <c r="F23" s="66" t="s">
        <v>12</v>
      </c>
      <c r="G23" s="59">
        <f t="shared" si="7"/>
        <v>0</v>
      </c>
      <c r="H23" s="159">
        <v>0</v>
      </c>
      <c r="I23" s="159"/>
      <c r="J23" s="53">
        <v>0</v>
      </c>
      <c r="K23" s="63">
        <v>0</v>
      </c>
      <c r="L23" s="64">
        <v>0</v>
      </c>
      <c r="M23" s="65">
        <v>0</v>
      </c>
      <c r="N23" s="118">
        <v>0</v>
      </c>
      <c r="O23" s="22"/>
      <c r="P23" s="22"/>
    </row>
    <row r="24" spans="1:19" ht="144.75" customHeight="1" x14ac:dyDescent="0.25">
      <c r="A24" s="68" t="s">
        <v>133</v>
      </c>
      <c r="B24" s="158" t="s">
        <v>193</v>
      </c>
      <c r="C24" s="68" t="s">
        <v>150</v>
      </c>
      <c r="D24" s="69">
        <v>46387</v>
      </c>
      <c r="E24" s="69" t="s">
        <v>206</v>
      </c>
      <c r="F24" s="147" t="s">
        <v>13</v>
      </c>
      <c r="G24" s="166" t="s">
        <v>13</v>
      </c>
      <c r="H24" s="167" t="s">
        <v>13</v>
      </c>
      <c r="I24" s="167"/>
      <c r="J24" s="70"/>
      <c r="K24" s="75"/>
      <c r="L24" s="76"/>
      <c r="M24" s="77"/>
      <c r="N24" s="78"/>
      <c r="O24" s="24"/>
      <c r="P24" s="24"/>
    </row>
    <row r="25" spans="1:19" ht="18.75" x14ac:dyDescent="0.25">
      <c r="A25" s="277" t="s">
        <v>134</v>
      </c>
      <c r="B25" s="223" t="s">
        <v>193</v>
      </c>
      <c r="C25" s="280" t="s">
        <v>149</v>
      </c>
      <c r="D25" s="283">
        <v>46387</v>
      </c>
      <c r="E25" s="283" t="s">
        <v>194</v>
      </c>
      <c r="F25" s="66" t="s">
        <v>9</v>
      </c>
      <c r="G25" s="59">
        <f t="shared" ref="G25:H36" si="8">SUM(J25:O25)</f>
        <v>0</v>
      </c>
      <c r="H25" s="59">
        <f t="shared" si="8"/>
        <v>0</v>
      </c>
      <c r="I25" s="159"/>
      <c r="J25" s="48">
        <f>J26+J27+J28+J29</f>
        <v>0</v>
      </c>
      <c r="K25" s="48">
        <f>K26+K27+K28+K29</f>
        <v>0</v>
      </c>
      <c r="L25" s="48">
        <f>L26+L27+L28+L29</f>
        <v>0</v>
      </c>
      <c r="M25" s="48">
        <f>SUM(M26:M29)</f>
        <v>0</v>
      </c>
      <c r="N25" s="52">
        <f>SUM(N26:N29)</f>
        <v>0</v>
      </c>
      <c r="O25" s="21">
        <f>SUM(O26:O29)</f>
        <v>0</v>
      </c>
      <c r="P25" s="21"/>
    </row>
    <row r="26" spans="1:19" ht="18.75" x14ac:dyDescent="0.25">
      <c r="A26" s="278"/>
      <c r="B26" s="224"/>
      <c r="C26" s="281"/>
      <c r="D26" s="284"/>
      <c r="E26" s="284"/>
      <c r="F26" s="67" t="s">
        <v>180</v>
      </c>
      <c r="G26" s="59">
        <f t="shared" si="8"/>
        <v>0</v>
      </c>
      <c r="H26" s="59">
        <f t="shared" si="8"/>
        <v>0</v>
      </c>
      <c r="I26" s="159"/>
      <c r="J26" s="53">
        <v>0</v>
      </c>
      <c r="K26" s="63">
        <v>0</v>
      </c>
      <c r="L26" s="64">
        <v>0</v>
      </c>
      <c r="M26" s="65">
        <v>0</v>
      </c>
      <c r="N26" s="118">
        <v>0</v>
      </c>
      <c r="O26" s="22"/>
      <c r="P26" s="22"/>
    </row>
    <row r="27" spans="1:19" ht="18.75" x14ac:dyDescent="0.25">
      <c r="A27" s="278"/>
      <c r="B27" s="224"/>
      <c r="C27" s="281"/>
      <c r="D27" s="284"/>
      <c r="E27" s="284"/>
      <c r="F27" s="66" t="s">
        <v>10</v>
      </c>
      <c r="G27" s="59">
        <f t="shared" si="8"/>
        <v>0</v>
      </c>
      <c r="H27" s="59">
        <f t="shared" si="8"/>
        <v>0</v>
      </c>
      <c r="I27" s="159"/>
      <c r="J27" s="53">
        <v>0</v>
      </c>
      <c r="K27" s="63">
        <v>0</v>
      </c>
      <c r="L27" s="64">
        <v>0</v>
      </c>
      <c r="M27" s="65">
        <v>0</v>
      </c>
      <c r="N27" s="118">
        <v>0</v>
      </c>
      <c r="O27" s="22"/>
      <c r="P27" s="22"/>
    </row>
    <row r="28" spans="1:19" ht="18.75" x14ac:dyDescent="0.25">
      <c r="A28" s="278"/>
      <c r="B28" s="224"/>
      <c r="C28" s="281"/>
      <c r="D28" s="284"/>
      <c r="E28" s="284"/>
      <c r="F28" s="66" t="s">
        <v>11</v>
      </c>
      <c r="G28" s="59">
        <f t="shared" si="8"/>
        <v>0</v>
      </c>
      <c r="H28" s="59">
        <f t="shared" si="8"/>
        <v>0</v>
      </c>
      <c r="I28" s="159"/>
      <c r="J28" s="53">
        <v>0</v>
      </c>
      <c r="K28" s="63">
        <v>0</v>
      </c>
      <c r="L28" s="64">
        <v>0</v>
      </c>
      <c r="M28" s="65">
        <v>0</v>
      </c>
      <c r="N28" s="118">
        <v>0</v>
      </c>
      <c r="O28" s="22"/>
      <c r="P28" s="22"/>
    </row>
    <row r="29" spans="1:19" ht="57" customHeight="1" x14ac:dyDescent="0.25">
      <c r="A29" s="279"/>
      <c r="B29" s="225"/>
      <c r="C29" s="282"/>
      <c r="D29" s="285"/>
      <c r="E29" s="285"/>
      <c r="F29" s="66" t="s">
        <v>12</v>
      </c>
      <c r="G29" s="59">
        <f t="shared" si="8"/>
        <v>0</v>
      </c>
      <c r="H29" s="59">
        <f t="shared" si="8"/>
        <v>0</v>
      </c>
      <c r="I29" s="159"/>
      <c r="J29" s="53">
        <v>0</v>
      </c>
      <c r="K29" s="63">
        <v>0</v>
      </c>
      <c r="L29" s="64">
        <v>0</v>
      </c>
      <c r="M29" s="65">
        <v>0</v>
      </c>
      <c r="N29" s="118">
        <v>0</v>
      </c>
      <c r="O29" s="22"/>
      <c r="P29" s="22"/>
    </row>
    <row r="30" spans="1:19" ht="140.25" customHeight="1" x14ac:dyDescent="0.25">
      <c r="A30" s="68" t="s">
        <v>135</v>
      </c>
      <c r="B30" s="158" t="s">
        <v>193</v>
      </c>
      <c r="C30" s="68" t="s">
        <v>151</v>
      </c>
      <c r="D30" s="69">
        <v>46387</v>
      </c>
      <c r="E30" s="69" t="s">
        <v>194</v>
      </c>
      <c r="F30" s="147" t="s">
        <v>13</v>
      </c>
      <c r="G30" s="147" t="s">
        <v>13</v>
      </c>
      <c r="H30" s="158" t="s">
        <v>13</v>
      </c>
      <c r="I30" s="158"/>
      <c r="J30" s="70"/>
      <c r="K30" s="71"/>
      <c r="L30" s="72"/>
      <c r="M30" s="73"/>
      <c r="N30" s="74"/>
      <c r="O30" s="23"/>
      <c r="P30" s="23"/>
    </row>
    <row r="31" spans="1:19" ht="18.75" x14ac:dyDescent="0.25">
      <c r="A31" s="289" t="s">
        <v>57</v>
      </c>
      <c r="B31" s="268" t="s">
        <v>13</v>
      </c>
      <c r="C31" s="289" t="s">
        <v>118</v>
      </c>
      <c r="D31" s="292">
        <v>46387</v>
      </c>
      <c r="E31" s="292" t="s">
        <v>13</v>
      </c>
      <c r="F31" s="58" t="s">
        <v>9</v>
      </c>
      <c r="G31" s="59">
        <f t="shared" si="8"/>
        <v>230664.8</v>
      </c>
      <c r="H31" s="159">
        <f>H32+H33+H34+H35</f>
        <v>198446.4</v>
      </c>
      <c r="I31" s="159"/>
      <c r="J31" s="48">
        <f>J32+J33+J34+J35</f>
        <v>0</v>
      </c>
      <c r="K31" s="48">
        <f>K32+K33+K34+K35</f>
        <v>0</v>
      </c>
      <c r="L31" s="48">
        <f>L32+L33+L34+L35</f>
        <v>0</v>
      </c>
      <c r="M31" s="48">
        <f>SUM(M32:M35)</f>
        <v>0</v>
      </c>
      <c r="N31" s="52">
        <f>SUM(N32:N35)</f>
        <v>230664.8</v>
      </c>
      <c r="O31" s="21">
        <f>SUM(O32:O35)</f>
        <v>0</v>
      </c>
      <c r="P31" s="21"/>
    </row>
    <row r="32" spans="1:19" ht="18.75" x14ac:dyDescent="0.25">
      <c r="A32" s="290"/>
      <c r="B32" s="269"/>
      <c r="C32" s="290"/>
      <c r="D32" s="292"/>
      <c r="E32" s="292"/>
      <c r="F32" s="62" t="s">
        <v>180</v>
      </c>
      <c r="G32" s="59">
        <f>SUM(J32:O32)</f>
        <v>33345.800000000003</v>
      </c>
      <c r="H32" s="159">
        <f>H49</f>
        <v>14437.8</v>
      </c>
      <c r="I32" s="159"/>
      <c r="J32" s="53">
        <v>0</v>
      </c>
      <c r="K32" s="63">
        <v>0</v>
      </c>
      <c r="L32" s="64">
        <v>0</v>
      </c>
      <c r="M32" s="65">
        <v>0</v>
      </c>
      <c r="N32" s="136">
        <f>N49</f>
        <v>33345.800000000003</v>
      </c>
      <c r="O32" s="22">
        <v>0</v>
      </c>
      <c r="P32" s="22"/>
    </row>
    <row r="33" spans="1:16" ht="18.75" x14ac:dyDescent="0.25">
      <c r="A33" s="290"/>
      <c r="B33" s="269"/>
      <c r="C33" s="290"/>
      <c r="D33" s="292"/>
      <c r="E33" s="292"/>
      <c r="F33" s="58" t="s">
        <v>10</v>
      </c>
      <c r="G33" s="59">
        <f t="shared" si="8"/>
        <v>197319</v>
      </c>
      <c r="H33" s="159">
        <f t="shared" ref="H33:H35" si="9">H50</f>
        <v>184008.6</v>
      </c>
      <c r="I33" s="159"/>
      <c r="J33" s="53">
        <v>0</v>
      </c>
      <c r="K33" s="63">
        <v>0</v>
      </c>
      <c r="L33" s="64">
        <v>0</v>
      </c>
      <c r="M33" s="65">
        <v>0</v>
      </c>
      <c r="N33" s="136">
        <f>N50</f>
        <v>197319</v>
      </c>
      <c r="O33" s="22">
        <v>0</v>
      </c>
      <c r="P33" s="22"/>
    </row>
    <row r="34" spans="1:16" ht="18.75" x14ac:dyDescent="0.25">
      <c r="A34" s="290"/>
      <c r="B34" s="269"/>
      <c r="C34" s="290"/>
      <c r="D34" s="292"/>
      <c r="E34" s="292"/>
      <c r="F34" s="58" t="s">
        <v>11</v>
      </c>
      <c r="G34" s="59">
        <f t="shared" si="8"/>
        <v>0</v>
      </c>
      <c r="H34" s="159">
        <f t="shared" si="9"/>
        <v>0</v>
      </c>
      <c r="I34" s="159"/>
      <c r="J34" s="53">
        <v>0</v>
      </c>
      <c r="K34" s="63">
        <v>0</v>
      </c>
      <c r="L34" s="64">
        <v>0</v>
      </c>
      <c r="M34" s="65">
        <v>0</v>
      </c>
      <c r="N34" s="117">
        <f t="shared" ref="N34:N35" si="10">N51</f>
        <v>0</v>
      </c>
      <c r="O34" s="22">
        <v>0</v>
      </c>
      <c r="P34" s="22"/>
    </row>
    <row r="35" spans="1:16" ht="18.75" x14ac:dyDescent="0.25">
      <c r="A35" s="291"/>
      <c r="B35" s="270"/>
      <c r="C35" s="291"/>
      <c r="D35" s="292"/>
      <c r="E35" s="292"/>
      <c r="F35" s="58" t="s">
        <v>12</v>
      </c>
      <c r="G35" s="59">
        <f t="shared" si="8"/>
        <v>0</v>
      </c>
      <c r="H35" s="159">
        <f t="shared" si="9"/>
        <v>0</v>
      </c>
      <c r="I35" s="159"/>
      <c r="J35" s="53">
        <v>0</v>
      </c>
      <c r="K35" s="63">
        <v>0</v>
      </c>
      <c r="L35" s="64">
        <v>0</v>
      </c>
      <c r="M35" s="65">
        <v>0</v>
      </c>
      <c r="N35" s="117">
        <f t="shared" si="10"/>
        <v>0</v>
      </c>
      <c r="O35" s="22">
        <v>0</v>
      </c>
      <c r="P35" s="22"/>
    </row>
    <row r="36" spans="1:16" ht="18.75" customHeight="1" x14ac:dyDescent="0.25">
      <c r="A36" s="293" t="s">
        <v>58</v>
      </c>
      <c r="B36" s="300" t="s">
        <v>193</v>
      </c>
      <c r="C36" s="215" t="s">
        <v>168</v>
      </c>
      <c r="D36" s="296">
        <v>46387</v>
      </c>
      <c r="E36" s="296" t="s">
        <v>194</v>
      </c>
      <c r="F36" s="79" t="s">
        <v>9</v>
      </c>
      <c r="G36" s="112">
        <f t="shared" si="8"/>
        <v>0</v>
      </c>
      <c r="H36" s="112">
        <f t="shared" si="8"/>
        <v>0</v>
      </c>
      <c r="I36" s="160"/>
      <c r="J36" s="48">
        <f>J37+J38+J39+J40</f>
        <v>0</v>
      </c>
      <c r="K36" s="48">
        <f>K37+K38+K39+K40</f>
        <v>0</v>
      </c>
      <c r="L36" s="48">
        <f>L37+L38+L39+L40</f>
        <v>0</v>
      </c>
      <c r="M36" s="48">
        <f>SUM(M37:M40)</f>
        <v>0</v>
      </c>
      <c r="N36" s="52">
        <f>SUM(N37:N40)</f>
        <v>0</v>
      </c>
      <c r="O36" s="21">
        <f>SUM(O37:O40)</f>
        <v>0</v>
      </c>
      <c r="P36" s="21"/>
    </row>
    <row r="37" spans="1:16" ht="18.75" x14ac:dyDescent="0.25">
      <c r="A37" s="293"/>
      <c r="B37" s="301"/>
      <c r="C37" s="294"/>
      <c r="D37" s="296"/>
      <c r="E37" s="296"/>
      <c r="F37" s="143" t="s">
        <v>180</v>
      </c>
      <c r="G37" s="100">
        <f>SUM(L41+J37+K37+L37+M37+N37+O37)</f>
        <v>0</v>
      </c>
      <c r="H37" s="100">
        <f>SUM(M41+K37+L37+M37+N37+O37+P37)</f>
        <v>0</v>
      </c>
      <c r="I37" s="161"/>
      <c r="J37" s="53">
        <v>0</v>
      </c>
      <c r="K37" s="54">
        <v>0</v>
      </c>
      <c r="L37" s="55">
        <v>0</v>
      </c>
      <c r="M37" s="56">
        <v>0</v>
      </c>
      <c r="N37" s="57">
        <v>0</v>
      </c>
      <c r="O37" s="23">
        <v>0</v>
      </c>
      <c r="P37" s="23"/>
    </row>
    <row r="38" spans="1:16" ht="18.75" x14ac:dyDescent="0.25">
      <c r="A38" s="293"/>
      <c r="B38" s="301"/>
      <c r="C38" s="294"/>
      <c r="D38" s="296"/>
      <c r="E38" s="296"/>
      <c r="F38" s="80" t="s">
        <v>10</v>
      </c>
      <c r="G38" s="100">
        <f t="shared" ref="G38:H40" si="11">J38+K38+L38+M38+N38+O38</f>
        <v>0</v>
      </c>
      <c r="H38" s="100">
        <f t="shared" si="11"/>
        <v>0</v>
      </c>
      <c r="I38" s="161"/>
      <c r="J38" s="53">
        <v>0</v>
      </c>
      <c r="K38" s="54">
        <v>0</v>
      </c>
      <c r="L38" s="55">
        <v>0</v>
      </c>
      <c r="M38" s="56">
        <v>0</v>
      </c>
      <c r="N38" s="57">
        <v>0</v>
      </c>
      <c r="O38" s="23">
        <v>0</v>
      </c>
      <c r="P38" s="23"/>
    </row>
    <row r="39" spans="1:16" ht="18.75" x14ac:dyDescent="0.25">
      <c r="A39" s="293"/>
      <c r="B39" s="301"/>
      <c r="C39" s="294"/>
      <c r="D39" s="296"/>
      <c r="E39" s="296"/>
      <c r="F39" s="80" t="s">
        <v>11</v>
      </c>
      <c r="G39" s="100">
        <f t="shared" si="11"/>
        <v>0</v>
      </c>
      <c r="H39" s="100">
        <f t="shared" si="11"/>
        <v>0</v>
      </c>
      <c r="I39" s="161"/>
      <c r="J39" s="53">
        <v>0</v>
      </c>
      <c r="K39" s="54">
        <v>0</v>
      </c>
      <c r="L39" s="55">
        <v>0</v>
      </c>
      <c r="M39" s="56">
        <v>0</v>
      </c>
      <c r="N39" s="57">
        <v>0</v>
      </c>
      <c r="O39" s="23">
        <v>0</v>
      </c>
      <c r="P39" s="23"/>
    </row>
    <row r="40" spans="1:16" ht="18.75" x14ac:dyDescent="0.25">
      <c r="A40" s="293"/>
      <c r="B40" s="302"/>
      <c r="C40" s="295"/>
      <c r="D40" s="296"/>
      <c r="E40" s="296"/>
      <c r="F40" s="80" t="s">
        <v>12</v>
      </c>
      <c r="G40" s="100">
        <f t="shared" si="11"/>
        <v>0</v>
      </c>
      <c r="H40" s="100">
        <f t="shared" si="11"/>
        <v>0</v>
      </c>
      <c r="I40" s="161"/>
      <c r="J40" s="53">
        <v>0</v>
      </c>
      <c r="K40" s="54">
        <v>0</v>
      </c>
      <c r="L40" s="55">
        <v>0</v>
      </c>
      <c r="M40" s="56">
        <v>0</v>
      </c>
      <c r="N40" s="57">
        <v>0</v>
      </c>
      <c r="O40" s="23">
        <v>0</v>
      </c>
      <c r="P40" s="23"/>
    </row>
    <row r="41" spans="1:16" ht="154.5" customHeight="1" x14ac:dyDescent="0.25">
      <c r="A41" s="109" t="s">
        <v>80</v>
      </c>
      <c r="B41" s="164" t="s">
        <v>198</v>
      </c>
      <c r="C41" s="139" t="s">
        <v>168</v>
      </c>
      <c r="D41" s="81" t="s">
        <v>14</v>
      </c>
      <c r="E41" s="81" t="s">
        <v>205</v>
      </c>
      <c r="F41" s="81" t="s">
        <v>13</v>
      </c>
      <c r="G41" s="166" t="s">
        <v>13</v>
      </c>
      <c r="H41" s="167" t="s">
        <v>13</v>
      </c>
      <c r="I41" s="167"/>
      <c r="J41" s="70"/>
      <c r="K41" s="75"/>
      <c r="L41" s="76"/>
      <c r="M41" s="77"/>
      <c r="N41" s="78"/>
      <c r="O41" s="24"/>
      <c r="P41" s="24"/>
    </row>
    <row r="42" spans="1:16" ht="18.75" x14ac:dyDescent="0.25">
      <c r="A42" s="297" t="s">
        <v>79</v>
      </c>
      <c r="B42" s="300" t="s">
        <v>193</v>
      </c>
      <c r="C42" s="299" t="s">
        <v>15</v>
      </c>
      <c r="D42" s="296">
        <v>46387</v>
      </c>
      <c r="E42" s="296" t="s">
        <v>194</v>
      </c>
      <c r="F42" s="79" t="s">
        <v>9</v>
      </c>
      <c r="G42" s="112">
        <f t="shared" ref="G42:H102" si="12">SUM(J42:O42)</f>
        <v>0</v>
      </c>
      <c r="H42" s="112">
        <f t="shared" si="12"/>
        <v>0</v>
      </c>
      <c r="I42" s="160"/>
      <c r="J42" s="48">
        <f>J43+J44+J45+J46</f>
        <v>0</v>
      </c>
      <c r="K42" s="48">
        <f>K43+K44+K45+K46</f>
        <v>0</v>
      </c>
      <c r="L42" s="48">
        <f>L43+L44+L45+L46</f>
        <v>0</v>
      </c>
      <c r="M42" s="48">
        <f>SUM(M43:M46)</f>
        <v>0</v>
      </c>
      <c r="N42" s="52">
        <f>SUM(N43:N46)</f>
        <v>0</v>
      </c>
      <c r="O42" s="21">
        <f>SUM(O43:O46)</f>
        <v>0</v>
      </c>
      <c r="P42" s="21"/>
    </row>
    <row r="43" spans="1:16" ht="18.75" x14ac:dyDescent="0.25">
      <c r="A43" s="297"/>
      <c r="B43" s="301"/>
      <c r="C43" s="294"/>
      <c r="D43" s="296"/>
      <c r="E43" s="296"/>
      <c r="F43" s="143" t="s">
        <v>181</v>
      </c>
      <c r="G43" s="100">
        <f t="shared" si="12"/>
        <v>0</v>
      </c>
      <c r="H43" s="100">
        <f t="shared" si="12"/>
        <v>0</v>
      </c>
      <c r="I43" s="161"/>
      <c r="J43" s="53">
        <v>0</v>
      </c>
      <c r="K43" s="54">
        <v>0</v>
      </c>
      <c r="L43" s="55">
        <v>0</v>
      </c>
      <c r="M43" s="56">
        <v>0</v>
      </c>
      <c r="N43" s="57">
        <v>0</v>
      </c>
      <c r="O43" s="23">
        <v>0</v>
      </c>
      <c r="P43" s="23"/>
    </row>
    <row r="44" spans="1:16" ht="18.75" x14ac:dyDescent="0.25">
      <c r="A44" s="297"/>
      <c r="B44" s="301"/>
      <c r="C44" s="294"/>
      <c r="D44" s="296"/>
      <c r="E44" s="296"/>
      <c r="F44" s="80" t="s">
        <v>10</v>
      </c>
      <c r="G44" s="100">
        <f t="shared" si="12"/>
        <v>0</v>
      </c>
      <c r="H44" s="100">
        <f t="shared" si="12"/>
        <v>0</v>
      </c>
      <c r="I44" s="161"/>
      <c r="J44" s="53">
        <v>0</v>
      </c>
      <c r="K44" s="54">
        <v>0</v>
      </c>
      <c r="L44" s="55">
        <v>0</v>
      </c>
      <c r="M44" s="56">
        <v>0</v>
      </c>
      <c r="N44" s="57">
        <v>0</v>
      </c>
      <c r="O44" s="23">
        <v>0</v>
      </c>
      <c r="P44" s="23"/>
    </row>
    <row r="45" spans="1:16" ht="18.75" x14ac:dyDescent="0.25">
      <c r="A45" s="297"/>
      <c r="B45" s="301"/>
      <c r="C45" s="294"/>
      <c r="D45" s="296"/>
      <c r="E45" s="296"/>
      <c r="F45" s="80" t="s">
        <v>11</v>
      </c>
      <c r="G45" s="100">
        <f t="shared" si="12"/>
        <v>0</v>
      </c>
      <c r="H45" s="100">
        <f t="shared" si="12"/>
        <v>0</v>
      </c>
      <c r="I45" s="161"/>
      <c r="J45" s="53">
        <v>0</v>
      </c>
      <c r="K45" s="54">
        <v>0</v>
      </c>
      <c r="L45" s="55">
        <v>0</v>
      </c>
      <c r="M45" s="56">
        <v>0</v>
      </c>
      <c r="N45" s="57">
        <v>0</v>
      </c>
      <c r="O45" s="23">
        <v>0</v>
      </c>
      <c r="P45" s="23"/>
    </row>
    <row r="46" spans="1:16" ht="18.75" x14ac:dyDescent="0.25">
      <c r="A46" s="298"/>
      <c r="B46" s="302"/>
      <c r="C46" s="295"/>
      <c r="D46" s="296"/>
      <c r="E46" s="296"/>
      <c r="F46" s="80" t="s">
        <v>12</v>
      </c>
      <c r="G46" s="100">
        <f t="shared" si="12"/>
        <v>0</v>
      </c>
      <c r="H46" s="100">
        <f t="shared" si="12"/>
        <v>0</v>
      </c>
      <c r="I46" s="161"/>
      <c r="J46" s="53">
        <v>0</v>
      </c>
      <c r="K46" s="54">
        <v>0</v>
      </c>
      <c r="L46" s="55">
        <v>0</v>
      </c>
      <c r="M46" s="56">
        <v>0</v>
      </c>
      <c r="N46" s="57">
        <v>0</v>
      </c>
      <c r="O46" s="23">
        <v>0</v>
      </c>
      <c r="P46" s="23"/>
    </row>
    <row r="47" spans="1:16" ht="171.75" customHeight="1" x14ac:dyDescent="0.25">
      <c r="A47" s="110" t="s">
        <v>81</v>
      </c>
      <c r="B47" s="178" t="s">
        <v>193</v>
      </c>
      <c r="C47" s="82" t="s">
        <v>15</v>
      </c>
      <c r="D47" s="81" t="s">
        <v>16</v>
      </c>
      <c r="E47" s="81" t="s">
        <v>204</v>
      </c>
      <c r="F47" s="81" t="s">
        <v>13</v>
      </c>
      <c r="G47" s="154" t="s">
        <v>13</v>
      </c>
      <c r="H47" s="165" t="s">
        <v>13</v>
      </c>
      <c r="I47" s="208"/>
      <c r="J47" s="70"/>
      <c r="K47" s="71"/>
      <c r="L47" s="72"/>
      <c r="M47" s="73"/>
      <c r="N47" s="74"/>
      <c r="O47" s="23"/>
      <c r="P47" s="23"/>
    </row>
    <row r="48" spans="1:16" ht="18.75" customHeight="1" x14ac:dyDescent="0.25">
      <c r="A48" s="298" t="s">
        <v>130</v>
      </c>
      <c r="B48" s="300" t="s">
        <v>193</v>
      </c>
      <c r="C48" s="303" t="s">
        <v>169</v>
      </c>
      <c r="D48" s="296">
        <v>46387</v>
      </c>
      <c r="E48" s="296" t="s">
        <v>194</v>
      </c>
      <c r="F48" s="79" t="s">
        <v>9</v>
      </c>
      <c r="G48" s="112">
        <f t="shared" si="12"/>
        <v>230664.8</v>
      </c>
      <c r="H48" s="160">
        <f>H49+H50+H51+H52</f>
        <v>198446.4</v>
      </c>
      <c r="I48" s="160"/>
      <c r="J48" s="48">
        <f>J49+J50+J51+J52</f>
        <v>0</v>
      </c>
      <c r="K48" s="48">
        <f>K49+K50+K51+K52</f>
        <v>0</v>
      </c>
      <c r="L48" s="48">
        <f>L49+L50+L51+L52</f>
        <v>0</v>
      </c>
      <c r="M48" s="48">
        <f>SUM(M49:M52)</f>
        <v>0</v>
      </c>
      <c r="N48" s="52">
        <f>SUM(N49:N52)</f>
        <v>230664.8</v>
      </c>
      <c r="O48" s="21">
        <f>SUM(O49:O52)</f>
        <v>0</v>
      </c>
      <c r="P48" s="21"/>
    </row>
    <row r="49" spans="1:16" ht="18.75" x14ac:dyDescent="0.25">
      <c r="A49" s="298"/>
      <c r="B49" s="301"/>
      <c r="C49" s="304"/>
      <c r="D49" s="296"/>
      <c r="E49" s="296"/>
      <c r="F49" s="143" t="s">
        <v>181</v>
      </c>
      <c r="G49" s="100">
        <f t="shared" si="12"/>
        <v>33345.800000000003</v>
      </c>
      <c r="H49" s="161">
        <v>14437.8</v>
      </c>
      <c r="I49" s="161"/>
      <c r="J49" s="53">
        <v>0</v>
      </c>
      <c r="K49" s="54">
        <v>0</v>
      </c>
      <c r="L49" s="55">
        <v>0</v>
      </c>
      <c r="M49" s="56">
        <v>0</v>
      </c>
      <c r="N49" s="136">
        <v>33345.800000000003</v>
      </c>
      <c r="O49" s="23">
        <v>0</v>
      </c>
      <c r="P49" s="23"/>
    </row>
    <row r="50" spans="1:16" ht="18.75" x14ac:dyDescent="0.25">
      <c r="A50" s="298"/>
      <c r="B50" s="301"/>
      <c r="C50" s="304"/>
      <c r="D50" s="296"/>
      <c r="E50" s="296"/>
      <c r="F50" s="80" t="s">
        <v>10</v>
      </c>
      <c r="G50" s="100">
        <f t="shared" si="12"/>
        <v>197319</v>
      </c>
      <c r="H50" s="161">
        <v>184008.6</v>
      </c>
      <c r="I50" s="161"/>
      <c r="J50" s="53">
        <v>0</v>
      </c>
      <c r="K50" s="54">
        <v>0</v>
      </c>
      <c r="L50" s="55">
        <v>0</v>
      </c>
      <c r="M50" s="56">
        <v>0</v>
      </c>
      <c r="N50" s="136">
        <v>197319</v>
      </c>
      <c r="O50" s="23">
        <v>0</v>
      </c>
      <c r="P50" s="23"/>
    </row>
    <row r="51" spans="1:16" ht="18.75" x14ac:dyDescent="0.25">
      <c r="A51" s="298"/>
      <c r="B51" s="301"/>
      <c r="C51" s="304"/>
      <c r="D51" s="296"/>
      <c r="E51" s="296"/>
      <c r="F51" s="80" t="s">
        <v>11</v>
      </c>
      <c r="G51" s="100">
        <f t="shared" si="12"/>
        <v>0</v>
      </c>
      <c r="H51" s="161">
        <v>0</v>
      </c>
      <c r="I51" s="161"/>
      <c r="J51" s="53">
        <v>0</v>
      </c>
      <c r="K51" s="54">
        <v>0</v>
      </c>
      <c r="L51" s="55">
        <v>0</v>
      </c>
      <c r="M51" s="56">
        <v>0</v>
      </c>
      <c r="N51" s="57">
        <v>0</v>
      </c>
      <c r="O51" s="23">
        <v>0</v>
      </c>
      <c r="P51" s="23"/>
    </row>
    <row r="52" spans="1:16" ht="82.5" customHeight="1" x14ac:dyDescent="0.25">
      <c r="A52" s="298"/>
      <c r="B52" s="302"/>
      <c r="C52" s="305"/>
      <c r="D52" s="296"/>
      <c r="E52" s="296"/>
      <c r="F52" s="80" t="s">
        <v>12</v>
      </c>
      <c r="G52" s="100">
        <f t="shared" si="12"/>
        <v>0</v>
      </c>
      <c r="H52" s="161">
        <v>0</v>
      </c>
      <c r="I52" s="161"/>
      <c r="J52" s="53">
        <v>0</v>
      </c>
      <c r="K52" s="54">
        <v>0</v>
      </c>
      <c r="L52" s="55">
        <v>0</v>
      </c>
      <c r="M52" s="56">
        <v>0</v>
      </c>
      <c r="N52" s="57">
        <v>0</v>
      </c>
      <c r="O52" s="23">
        <v>0</v>
      </c>
      <c r="P52" s="23"/>
    </row>
    <row r="53" spans="1:16" ht="112.5" x14ac:dyDescent="0.25">
      <c r="A53" s="135" t="s">
        <v>82</v>
      </c>
      <c r="B53" s="178" t="s">
        <v>193</v>
      </c>
      <c r="C53" s="82" t="s">
        <v>15</v>
      </c>
      <c r="D53" s="151">
        <v>46387</v>
      </c>
      <c r="E53" s="176" t="s">
        <v>194</v>
      </c>
      <c r="F53" s="81" t="s">
        <v>13</v>
      </c>
      <c r="G53" s="154" t="s">
        <v>13</v>
      </c>
      <c r="H53" s="165" t="s">
        <v>13</v>
      </c>
      <c r="I53" s="208"/>
      <c r="J53" s="70"/>
      <c r="K53" s="71"/>
      <c r="L53" s="72"/>
      <c r="M53" s="73"/>
      <c r="N53" s="74"/>
      <c r="O53" s="23"/>
      <c r="P53" s="23"/>
    </row>
    <row r="54" spans="1:16" ht="132.75" customHeight="1" x14ac:dyDescent="0.25">
      <c r="A54" s="126" t="s">
        <v>99</v>
      </c>
      <c r="B54" s="180" t="s">
        <v>193</v>
      </c>
      <c r="C54" s="141" t="s">
        <v>168</v>
      </c>
      <c r="D54" s="151">
        <v>46387</v>
      </c>
      <c r="E54" s="185" t="s">
        <v>207</v>
      </c>
      <c r="F54" s="81" t="s">
        <v>13</v>
      </c>
      <c r="G54" s="154" t="s">
        <v>13</v>
      </c>
      <c r="H54" s="165" t="s">
        <v>13</v>
      </c>
      <c r="I54" s="208"/>
      <c r="J54" s="70"/>
      <c r="K54" s="71"/>
      <c r="L54" s="72"/>
      <c r="M54" s="73"/>
      <c r="N54" s="74"/>
      <c r="O54" s="23"/>
      <c r="P54" s="23"/>
    </row>
    <row r="55" spans="1:16" ht="18.75" customHeight="1" x14ac:dyDescent="0.25">
      <c r="A55" s="306" t="s">
        <v>59</v>
      </c>
      <c r="B55" s="307" t="s">
        <v>13</v>
      </c>
      <c r="C55" s="306" t="s">
        <v>118</v>
      </c>
      <c r="D55" s="292">
        <v>46387</v>
      </c>
      <c r="E55" s="292" t="s">
        <v>13</v>
      </c>
      <c r="F55" s="79" t="s">
        <v>9</v>
      </c>
      <c r="G55" s="112">
        <f t="shared" si="12"/>
        <v>17609.7</v>
      </c>
      <c r="H55" s="160">
        <f>H56+H57+H58+H59</f>
        <v>0</v>
      </c>
      <c r="I55" s="160"/>
      <c r="J55" s="48">
        <f>SUM(J56:J59)</f>
        <v>0</v>
      </c>
      <c r="K55" s="49">
        <f>K56+K57+K58+K59</f>
        <v>0</v>
      </c>
      <c r="L55" s="50">
        <f>L56+L57+L58+L59</f>
        <v>0</v>
      </c>
      <c r="M55" s="51">
        <f>M56+M57+M58+M59</f>
        <v>0</v>
      </c>
      <c r="N55" s="52">
        <f>SUM(N56:N59)</f>
        <v>17609.7</v>
      </c>
      <c r="O55" s="18">
        <f>SUM(O56:O59)</f>
        <v>0</v>
      </c>
      <c r="P55" s="18"/>
    </row>
    <row r="56" spans="1:16" ht="18.75" x14ac:dyDescent="0.25">
      <c r="A56" s="306"/>
      <c r="B56" s="308"/>
      <c r="C56" s="306"/>
      <c r="D56" s="292"/>
      <c r="E56" s="292"/>
      <c r="F56" s="144" t="s">
        <v>181</v>
      </c>
      <c r="G56" s="100">
        <f t="shared" si="12"/>
        <v>17609.7</v>
      </c>
      <c r="H56" s="161">
        <f>H61</f>
        <v>0</v>
      </c>
      <c r="I56" s="161"/>
      <c r="J56" s="53">
        <v>0</v>
      </c>
      <c r="K56" s="54">
        <v>0</v>
      </c>
      <c r="L56" s="55">
        <v>0</v>
      </c>
      <c r="M56" s="56">
        <v>0</v>
      </c>
      <c r="N56" s="57">
        <f t="shared" ref="N56:N59" si="13">N61</f>
        <v>17609.7</v>
      </c>
      <c r="O56" s="23">
        <v>0</v>
      </c>
      <c r="P56" s="23"/>
    </row>
    <row r="57" spans="1:16" ht="18.75" x14ac:dyDescent="0.25">
      <c r="A57" s="306"/>
      <c r="B57" s="308"/>
      <c r="C57" s="306"/>
      <c r="D57" s="292"/>
      <c r="E57" s="292"/>
      <c r="F57" s="83" t="s">
        <v>10</v>
      </c>
      <c r="G57" s="100">
        <f t="shared" si="12"/>
        <v>0</v>
      </c>
      <c r="H57" s="161">
        <f t="shared" ref="H57:H59" si="14">H62</f>
        <v>0</v>
      </c>
      <c r="I57" s="161"/>
      <c r="J57" s="53">
        <v>0</v>
      </c>
      <c r="K57" s="54">
        <v>0</v>
      </c>
      <c r="L57" s="55">
        <v>0</v>
      </c>
      <c r="M57" s="56">
        <v>0</v>
      </c>
      <c r="N57" s="57">
        <f t="shared" si="13"/>
        <v>0</v>
      </c>
      <c r="O57" s="23">
        <v>0</v>
      </c>
      <c r="P57" s="23"/>
    </row>
    <row r="58" spans="1:16" ht="18.75" x14ac:dyDescent="0.25">
      <c r="A58" s="306"/>
      <c r="B58" s="308"/>
      <c r="C58" s="306"/>
      <c r="D58" s="292"/>
      <c r="E58" s="292"/>
      <c r="F58" s="83" t="s">
        <v>11</v>
      </c>
      <c r="G58" s="100">
        <f t="shared" si="12"/>
        <v>0</v>
      </c>
      <c r="H58" s="161">
        <f t="shared" si="14"/>
        <v>0</v>
      </c>
      <c r="I58" s="161"/>
      <c r="J58" s="53">
        <v>0</v>
      </c>
      <c r="K58" s="54">
        <v>0</v>
      </c>
      <c r="L58" s="55">
        <v>0</v>
      </c>
      <c r="M58" s="56">
        <v>0</v>
      </c>
      <c r="N58" s="57">
        <f t="shared" si="13"/>
        <v>0</v>
      </c>
      <c r="O58" s="23">
        <v>0</v>
      </c>
      <c r="P58" s="23"/>
    </row>
    <row r="59" spans="1:16" ht="18.75" x14ac:dyDescent="0.25">
      <c r="A59" s="306"/>
      <c r="B59" s="309"/>
      <c r="C59" s="306"/>
      <c r="D59" s="292"/>
      <c r="E59" s="292"/>
      <c r="F59" s="83" t="s">
        <v>12</v>
      </c>
      <c r="G59" s="100">
        <f t="shared" si="12"/>
        <v>0</v>
      </c>
      <c r="H59" s="161">
        <f t="shared" si="14"/>
        <v>0</v>
      </c>
      <c r="I59" s="161"/>
      <c r="J59" s="53">
        <v>0</v>
      </c>
      <c r="K59" s="54">
        <v>0</v>
      </c>
      <c r="L59" s="55">
        <v>0</v>
      </c>
      <c r="M59" s="56">
        <v>0</v>
      </c>
      <c r="N59" s="57">
        <f t="shared" si="13"/>
        <v>0</v>
      </c>
      <c r="O59" s="23">
        <v>0</v>
      </c>
      <c r="P59" s="23"/>
    </row>
    <row r="60" spans="1:16" ht="18.75" customHeight="1" x14ac:dyDescent="0.25">
      <c r="A60" s="298" t="s">
        <v>60</v>
      </c>
      <c r="B60" s="300" t="s">
        <v>193</v>
      </c>
      <c r="C60" s="298" t="s">
        <v>168</v>
      </c>
      <c r="D60" s="292">
        <v>46387</v>
      </c>
      <c r="E60" s="292" t="s">
        <v>194</v>
      </c>
      <c r="F60" s="79" t="s">
        <v>9</v>
      </c>
      <c r="G60" s="112">
        <f>SUM(J60:O60)</f>
        <v>17609.7</v>
      </c>
      <c r="H60" s="160">
        <f>H61+H62+H63+H64</f>
        <v>0</v>
      </c>
      <c r="I60" s="160"/>
      <c r="J60" s="48">
        <f t="shared" ref="J60:O60" si="15">J61+J62+J63+J64</f>
        <v>0</v>
      </c>
      <c r="K60" s="49">
        <f t="shared" si="15"/>
        <v>0</v>
      </c>
      <c r="L60" s="50">
        <f t="shared" si="15"/>
        <v>0</v>
      </c>
      <c r="M60" s="51">
        <f t="shared" si="15"/>
        <v>0</v>
      </c>
      <c r="N60" s="52">
        <f t="shared" si="15"/>
        <v>17609.7</v>
      </c>
      <c r="O60" s="18">
        <f t="shared" si="15"/>
        <v>0</v>
      </c>
      <c r="P60" s="18"/>
    </row>
    <row r="61" spans="1:16" ht="18.75" x14ac:dyDescent="0.25">
      <c r="A61" s="298"/>
      <c r="B61" s="301"/>
      <c r="C61" s="298"/>
      <c r="D61" s="292"/>
      <c r="E61" s="292"/>
      <c r="F61" s="143" t="s">
        <v>180</v>
      </c>
      <c r="G61" s="99">
        <f t="shared" si="12"/>
        <v>17609.7</v>
      </c>
      <c r="H61" s="162">
        <v>0</v>
      </c>
      <c r="I61" s="162"/>
      <c r="J61" s="53">
        <v>0</v>
      </c>
      <c r="K61" s="54">
        <v>0</v>
      </c>
      <c r="L61" s="55">
        <v>0</v>
      </c>
      <c r="M61" s="56">
        <v>0</v>
      </c>
      <c r="N61" s="57">
        <v>17609.7</v>
      </c>
      <c r="O61" s="23">
        <v>0</v>
      </c>
      <c r="P61" s="23"/>
    </row>
    <row r="62" spans="1:16" ht="18.75" x14ac:dyDescent="0.25">
      <c r="A62" s="298"/>
      <c r="B62" s="301"/>
      <c r="C62" s="298"/>
      <c r="D62" s="292"/>
      <c r="E62" s="292"/>
      <c r="F62" s="80" t="s">
        <v>10</v>
      </c>
      <c r="G62" s="99">
        <f t="shared" si="12"/>
        <v>0</v>
      </c>
      <c r="H62" s="162">
        <v>0</v>
      </c>
      <c r="I62" s="162"/>
      <c r="J62" s="53">
        <v>0</v>
      </c>
      <c r="K62" s="54">
        <v>0</v>
      </c>
      <c r="L62" s="55">
        <v>0</v>
      </c>
      <c r="M62" s="56">
        <v>0</v>
      </c>
      <c r="N62" s="57">
        <v>0</v>
      </c>
      <c r="O62" s="23">
        <v>0</v>
      </c>
      <c r="P62" s="23"/>
    </row>
    <row r="63" spans="1:16" ht="18.75" x14ac:dyDescent="0.25">
      <c r="A63" s="298"/>
      <c r="B63" s="301"/>
      <c r="C63" s="298"/>
      <c r="D63" s="292"/>
      <c r="E63" s="292"/>
      <c r="F63" s="80" t="s">
        <v>11</v>
      </c>
      <c r="G63" s="99">
        <f t="shared" si="12"/>
        <v>0</v>
      </c>
      <c r="H63" s="162">
        <v>0</v>
      </c>
      <c r="I63" s="162"/>
      <c r="J63" s="53">
        <v>0</v>
      </c>
      <c r="K63" s="54">
        <v>0</v>
      </c>
      <c r="L63" s="55">
        <v>0</v>
      </c>
      <c r="M63" s="56">
        <v>0</v>
      </c>
      <c r="N63" s="57">
        <v>0</v>
      </c>
      <c r="O63" s="23">
        <v>0</v>
      </c>
      <c r="P63" s="23"/>
    </row>
    <row r="64" spans="1:16" ht="18.75" x14ac:dyDescent="0.25">
      <c r="A64" s="298"/>
      <c r="B64" s="302"/>
      <c r="C64" s="298"/>
      <c r="D64" s="292"/>
      <c r="E64" s="292"/>
      <c r="F64" s="80" t="s">
        <v>12</v>
      </c>
      <c r="G64" s="99">
        <f t="shared" si="12"/>
        <v>0</v>
      </c>
      <c r="H64" s="162">
        <v>0</v>
      </c>
      <c r="I64" s="162"/>
      <c r="J64" s="53">
        <v>0</v>
      </c>
      <c r="K64" s="54">
        <v>0</v>
      </c>
      <c r="L64" s="55">
        <v>0</v>
      </c>
      <c r="M64" s="56">
        <v>0</v>
      </c>
      <c r="N64" s="57">
        <v>0</v>
      </c>
      <c r="O64" s="23">
        <v>0</v>
      </c>
      <c r="P64" s="23"/>
    </row>
    <row r="65" spans="1:16" ht="84" customHeight="1" x14ac:dyDescent="0.25">
      <c r="A65" s="123" t="s">
        <v>100</v>
      </c>
      <c r="B65" s="180" t="s">
        <v>193</v>
      </c>
      <c r="C65" s="140" t="s">
        <v>168</v>
      </c>
      <c r="D65" s="151">
        <v>46387</v>
      </c>
      <c r="E65" s="176" t="s">
        <v>194</v>
      </c>
      <c r="F65" s="81" t="s">
        <v>13</v>
      </c>
      <c r="G65" s="154" t="s">
        <v>13</v>
      </c>
      <c r="H65" s="165" t="s">
        <v>13</v>
      </c>
      <c r="I65" s="208"/>
      <c r="J65" s="70"/>
      <c r="K65" s="71"/>
      <c r="L65" s="72"/>
      <c r="M65" s="73"/>
      <c r="N65" s="74"/>
      <c r="O65" s="23"/>
      <c r="P65" s="23"/>
    </row>
    <row r="66" spans="1:16" ht="18.75" customHeight="1" x14ac:dyDescent="0.25">
      <c r="A66" s="306" t="s">
        <v>68</v>
      </c>
      <c r="B66" s="307" t="s">
        <v>13</v>
      </c>
      <c r="C66" s="306" t="s">
        <v>118</v>
      </c>
      <c r="D66" s="292">
        <v>46387</v>
      </c>
      <c r="E66" s="292" t="s">
        <v>13</v>
      </c>
      <c r="F66" s="79" t="s">
        <v>9</v>
      </c>
      <c r="G66" s="112">
        <f t="shared" si="12"/>
        <v>14408</v>
      </c>
      <c r="H66" s="160">
        <f>H67+H68+H69+H70</f>
        <v>1566.9</v>
      </c>
      <c r="I66" s="160"/>
      <c r="J66" s="48">
        <f>J67+J68+J69+J70</f>
        <v>0</v>
      </c>
      <c r="K66" s="48">
        <f>K67+K68+K69+K70</f>
        <v>0</v>
      </c>
      <c r="L66" s="48">
        <f>SUM(L67:L70)</f>
        <v>0</v>
      </c>
      <c r="M66" s="48">
        <f>SUM(M67:M70)</f>
        <v>0</v>
      </c>
      <c r="N66" s="52">
        <f>N67+N68+N69+N70</f>
        <v>14408</v>
      </c>
      <c r="O66" s="18">
        <f>O67+O68+O69+O70</f>
        <v>0</v>
      </c>
      <c r="P66" s="18"/>
    </row>
    <row r="67" spans="1:16" ht="18.75" x14ac:dyDescent="0.25">
      <c r="A67" s="306"/>
      <c r="B67" s="308"/>
      <c r="C67" s="306"/>
      <c r="D67" s="292"/>
      <c r="E67" s="292"/>
      <c r="F67" s="144" t="s">
        <v>180</v>
      </c>
      <c r="G67" s="113">
        <f t="shared" si="12"/>
        <v>14408</v>
      </c>
      <c r="H67" s="163">
        <f>H72</f>
        <v>1566.9</v>
      </c>
      <c r="I67" s="163"/>
      <c r="J67" s="53">
        <v>0</v>
      </c>
      <c r="K67" s="63">
        <v>0</v>
      </c>
      <c r="L67" s="64">
        <v>0</v>
      </c>
      <c r="M67" s="65">
        <v>0</v>
      </c>
      <c r="N67" s="57">
        <f>N72</f>
        <v>14408</v>
      </c>
      <c r="O67" s="22">
        <v>0</v>
      </c>
      <c r="P67" s="22"/>
    </row>
    <row r="68" spans="1:16" ht="18.75" x14ac:dyDescent="0.25">
      <c r="A68" s="306"/>
      <c r="B68" s="308"/>
      <c r="C68" s="306"/>
      <c r="D68" s="292"/>
      <c r="E68" s="292"/>
      <c r="F68" s="83" t="s">
        <v>10</v>
      </c>
      <c r="G68" s="113">
        <f t="shared" si="12"/>
        <v>0</v>
      </c>
      <c r="H68" s="163">
        <f t="shared" ref="H68:H70" si="16">H73</f>
        <v>0</v>
      </c>
      <c r="I68" s="163"/>
      <c r="J68" s="53">
        <v>0</v>
      </c>
      <c r="K68" s="63">
        <v>0</v>
      </c>
      <c r="L68" s="64">
        <v>0</v>
      </c>
      <c r="M68" s="65">
        <v>0</v>
      </c>
      <c r="N68" s="57">
        <f t="shared" ref="N68:N70" si="17">N73</f>
        <v>0</v>
      </c>
      <c r="O68" s="22">
        <v>0</v>
      </c>
      <c r="P68" s="22"/>
    </row>
    <row r="69" spans="1:16" ht="18.75" x14ac:dyDescent="0.25">
      <c r="A69" s="306"/>
      <c r="B69" s="308"/>
      <c r="C69" s="306"/>
      <c r="D69" s="292"/>
      <c r="E69" s="292"/>
      <c r="F69" s="83" t="s">
        <v>11</v>
      </c>
      <c r="G69" s="113">
        <f t="shared" si="12"/>
        <v>0</v>
      </c>
      <c r="H69" s="163">
        <f t="shared" si="16"/>
        <v>0</v>
      </c>
      <c r="I69" s="163"/>
      <c r="J69" s="53">
        <v>0</v>
      </c>
      <c r="K69" s="63">
        <v>0</v>
      </c>
      <c r="L69" s="64">
        <v>0</v>
      </c>
      <c r="M69" s="65">
        <v>0</v>
      </c>
      <c r="N69" s="57">
        <f t="shared" si="17"/>
        <v>0</v>
      </c>
      <c r="O69" s="22">
        <v>0</v>
      </c>
      <c r="P69" s="22"/>
    </row>
    <row r="70" spans="1:16" ht="18.75" x14ac:dyDescent="0.25">
      <c r="A70" s="306"/>
      <c r="B70" s="309"/>
      <c r="C70" s="306"/>
      <c r="D70" s="292"/>
      <c r="E70" s="292"/>
      <c r="F70" s="83" t="s">
        <v>12</v>
      </c>
      <c r="G70" s="113">
        <f t="shared" si="12"/>
        <v>0</v>
      </c>
      <c r="H70" s="163">
        <f t="shared" si="16"/>
        <v>0</v>
      </c>
      <c r="I70" s="163"/>
      <c r="J70" s="53">
        <v>0</v>
      </c>
      <c r="K70" s="63">
        <v>0</v>
      </c>
      <c r="L70" s="64">
        <v>0</v>
      </c>
      <c r="M70" s="65">
        <v>0</v>
      </c>
      <c r="N70" s="57">
        <f t="shared" si="17"/>
        <v>0</v>
      </c>
      <c r="O70" s="22">
        <v>0</v>
      </c>
      <c r="P70" s="22"/>
    </row>
    <row r="71" spans="1:16" ht="18.75" customHeight="1" x14ac:dyDescent="0.25">
      <c r="A71" s="298" t="s">
        <v>61</v>
      </c>
      <c r="B71" s="300" t="s">
        <v>193</v>
      </c>
      <c r="C71" s="298" t="s">
        <v>168</v>
      </c>
      <c r="D71" s="292">
        <v>46387</v>
      </c>
      <c r="E71" s="292" t="s">
        <v>194</v>
      </c>
      <c r="F71" s="79" t="s">
        <v>9</v>
      </c>
      <c r="G71" s="112">
        <f t="shared" si="12"/>
        <v>14408</v>
      </c>
      <c r="H71" s="160">
        <f>H72+H73+H74+H75</f>
        <v>1566.9</v>
      </c>
      <c r="I71" s="160"/>
      <c r="J71" s="48">
        <f>J72+J73+J74+J75</f>
        <v>0</v>
      </c>
      <c r="K71" s="48">
        <f>K72+K73+K74+K75</f>
        <v>0</v>
      </c>
      <c r="L71" s="48">
        <f>SUM(L72:L75)</f>
        <v>0</v>
      </c>
      <c r="M71" s="48">
        <f>SUM(M72:M75)</f>
        <v>0</v>
      </c>
      <c r="N71" s="52">
        <f>N72+N73+N74+N75</f>
        <v>14408</v>
      </c>
      <c r="O71" s="18">
        <f>O72+O73+O74+O75</f>
        <v>0</v>
      </c>
      <c r="P71" s="18"/>
    </row>
    <row r="72" spans="1:16" ht="18.75" x14ac:dyDescent="0.25">
      <c r="A72" s="298"/>
      <c r="B72" s="301"/>
      <c r="C72" s="298"/>
      <c r="D72" s="292"/>
      <c r="E72" s="292"/>
      <c r="F72" s="143" t="s">
        <v>180</v>
      </c>
      <c r="G72" s="99">
        <f t="shared" si="12"/>
        <v>14408</v>
      </c>
      <c r="H72" s="162">
        <v>1566.9</v>
      </c>
      <c r="I72" s="162"/>
      <c r="J72" s="53">
        <v>0</v>
      </c>
      <c r="K72" s="54">
        <v>0</v>
      </c>
      <c r="L72" s="55">
        <v>0</v>
      </c>
      <c r="M72" s="56">
        <v>0</v>
      </c>
      <c r="N72" s="57">
        <v>14408</v>
      </c>
      <c r="O72" s="23">
        <v>0</v>
      </c>
      <c r="P72" s="23"/>
    </row>
    <row r="73" spans="1:16" ht="18.75" x14ac:dyDescent="0.25">
      <c r="A73" s="298"/>
      <c r="B73" s="301"/>
      <c r="C73" s="298"/>
      <c r="D73" s="292"/>
      <c r="E73" s="292"/>
      <c r="F73" s="80" t="s">
        <v>10</v>
      </c>
      <c r="G73" s="99">
        <f t="shared" si="12"/>
        <v>0</v>
      </c>
      <c r="H73" s="162">
        <v>0</v>
      </c>
      <c r="I73" s="162"/>
      <c r="J73" s="53">
        <v>0</v>
      </c>
      <c r="K73" s="54">
        <v>0</v>
      </c>
      <c r="L73" s="55">
        <v>0</v>
      </c>
      <c r="M73" s="56">
        <v>0</v>
      </c>
      <c r="N73" s="57">
        <v>0</v>
      </c>
      <c r="O73" s="23">
        <v>0</v>
      </c>
      <c r="P73" s="23"/>
    </row>
    <row r="74" spans="1:16" ht="18.75" x14ac:dyDescent="0.25">
      <c r="A74" s="298"/>
      <c r="B74" s="301"/>
      <c r="C74" s="298"/>
      <c r="D74" s="292"/>
      <c r="E74" s="292"/>
      <c r="F74" s="80" t="s">
        <v>11</v>
      </c>
      <c r="G74" s="99">
        <f t="shared" si="12"/>
        <v>0</v>
      </c>
      <c r="H74" s="162">
        <v>0</v>
      </c>
      <c r="I74" s="162"/>
      <c r="J74" s="53">
        <v>0</v>
      </c>
      <c r="K74" s="54">
        <v>0</v>
      </c>
      <c r="L74" s="55">
        <v>0</v>
      </c>
      <c r="M74" s="56">
        <v>0</v>
      </c>
      <c r="N74" s="57">
        <v>0</v>
      </c>
      <c r="O74" s="23">
        <v>0</v>
      </c>
      <c r="P74" s="23"/>
    </row>
    <row r="75" spans="1:16" ht="18.75" x14ac:dyDescent="0.25">
      <c r="A75" s="298"/>
      <c r="B75" s="302"/>
      <c r="C75" s="298"/>
      <c r="D75" s="292"/>
      <c r="E75" s="292"/>
      <c r="F75" s="80" t="s">
        <v>12</v>
      </c>
      <c r="G75" s="99">
        <f t="shared" si="12"/>
        <v>0</v>
      </c>
      <c r="H75" s="162">
        <v>0</v>
      </c>
      <c r="I75" s="162"/>
      <c r="J75" s="53">
        <v>0</v>
      </c>
      <c r="K75" s="54">
        <v>0</v>
      </c>
      <c r="L75" s="55">
        <v>0</v>
      </c>
      <c r="M75" s="56">
        <v>0</v>
      </c>
      <c r="N75" s="57">
        <v>0</v>
      </c>
      <c r="O75" s="23">
        <v>0</v>
      </c>
      <c r="P75" s="23"/>
    </row>
    <row r="76" spans="1:16" ht="93.75" x14ac:dyDescent="0.25">
      <c r="A76" s="123" t="s">
        <v>101</v>
      </c>
      <c r="B76" s="180" t="s">
        <v>193</v>
      </c>
      <c r="C76" s="140" t="s">
        <v>168</v>
      </c>
      <c r="D76" s="151">
        <v>46387</v>
      </c>
      <c r="E76" s="185" t="s">
        <v>222</v>
      </c>
      <c r="F76" s="81" t="s">
        <v>13</v>
      </c>
      <c r="G76" s="154" t="s">
        <v>13</v>
      </c>
      <c r="H76" s="165" t="s">
        <v>13</v>
      </c>
      <c r="I76" s="208"/>
      <c r="J76" s="70"/>
      <c r="K76" s="75"/>
      <c r="L76" s="76"/>
      <c r="M76" s="77"/>
      <c r="N76" s="78"/>
      <c r="O76" s="24"/>
      <c r="P76" s="24"/>
    </row>
    <row r="77" spans="1:16" s="17" customFormat="1" ht="18.75" customHeight="1" x14ac:dyDescent="0.25">
      <c r="A77" s="306" t="s">
        <v>62</v>
      </c>
      <c r="B77" s="307" t="s">
        <v>13</v>
      </c>
      <c r="C77" s="306" t="s">
        <v>118</v>
      </c>
      <c r="D77" s="292">
        <v>46387</v>
      </c>
      <c r="E77" s="292" t="s">
        <v>13</v>
      </c>
      <c r="F77" s="79" t="s">
        <v>9</v>
      </c>
      <c r="G77" s="112">
        <f t="shared" si="12"/>
        <v>13176.2</v>
      </c>
      <c r="H77" s="160">
        <f>H78+H79+H80+H81</f>
        <v>11206.2</v>
      </c>
      <c r="I77" s="160"/>
      <c r="J77" s="48">
        <f>J78+J79+J80+J81</f>
        <v>0</v>
      </c>
      <c r="K77" s="48">
        <f>K78+K79+K80+K81</f>
        <v>0</v>
      </c>
      <c r="L77" s="48">
        <f>SUM(L78:L81)</f>
        <v>0</v>
      </c>
      <c r="M77" s="48">
        <f>SUM(M78:M81)</f>
        <v>0</v>
      </c>
      <c r="N77" s="52">
        <f>N78+N79+N80+N81</f>
        <v>13176.2</v>
      </c>
      <c r="O77" s="18">
        <f>O78+O79+O80+O81</f>
        <v>0</v>
      </c>
      <c r="P77" s="18"/>
    </row>
    <row r="78" spans="1:16" s="17" customFormat="1" ht="18.75" x14ac:dyDescent="0.25">
      <c r="A78" s="306"/>
      <c r="B78" s="308"/>
      <c r="C78" s="306"/>
      <c r="D78" s="292"/>
      <c r="E78" s="292"/>
      <c r="F78" s="144" t="s">
        <v>180</v>
      </c>
      <c r="G78" s="113">
        <f t="shared" si="12"/>
        <v>1981.7</v>
      </c>
      <c r="H78" s="163">
        <f>H88</f>
        <v>1981.7</v>
      </c>
      <c r="I78" s="163"/>
      <c r="J78" s="53">
        <v>0</v>
      </c>
      <c r="K78" s="54">
        <v>0</v>
      </c>
      <c r="L78" s="55">
        <v>0</v>
      </c>
      <c r="M78" s="56">
        <v>0</v>
      </c>
      <c r="N78" s="57">
        <f>N88</f>
        <v>1981.7</v>
      </c>
      <c r="O78" s="25">
        <v>0</v>
      </c>
      <c r="P78" s="25"/>
    </row>
    <row r="79" spans="1:16" s="17" customFormat="1" ht="18.75" x14ac:dyDescent="0.25">
      <c r="A79" s="306"/>
      <c r="B79" s="308"/>
      <c r="C79" s="306"/>
      <c r="D79" s="292"/>
      <c r="E79" s="292"/>
      <c r="F79" s="83" t="s">
        <v>10</v>
      </c>
      <c r="G79" s="113">
        <f t="shared" si="12"/>
        <v>3594.5</v>
      </c>
      <c r="H79" s="163">
        <f t="shared" ref="H79:H81" si="18">H89</f>
        <v>3594.5</v>
      </c>
      <c r="I79" s="163"/>
      <c r="J79" s="53">
        <v>0</v>
      </c>
      <c r="K79" s="54">
        <v>0</v>
      </c>
      <c r="L79" s="55">
        <v>0</v>
      </c>
      <c r="M79" s="56">
        <v>0</v>
      </c>
      <c r="N79" s="57">
        <f t="shared" ref="N79:N81" si="19">N89</f>
        <v>3594.5</v>
      </c>
      <c r="O79" s="25">
        <v>0</v>
      </c>
      <c r="P79" s="25"/>
    </row>
    <row r="80" spans="1:16" ht="18.75" x14ac:dyDescent="0.25">
      <c r="A80" s="306"/>
      <c r="B80" s="308"/>
      <c r="C80" s="306"/>
      <c r="D80" s="292"/>
      <c r="E80" s="292"/>
      <c r="F80" s="83" t="s">
        <v>11</v>
      </c>
      <c r="G80" s="113">
        <f t="shared" si="12"/>
        <v>7600</v>
      </c>
      <c r="H80" s="163">
        <f t="shared" si="18"/>
        <v>5630</v>
      </c>
      <c r="I80" s="163"/>
      <c r="J80" s="53">
        <v>0</v>
      </c>
      <c r="K80" s="54">
        <v>0</v>
      </c>
      <c r="L80" s="55">
        <v>0</v>
      </c>
      <c r="M80" s="56">
        <v>0</v>
      </c>
      <c r="N80" s="57">
        <f t="shared" si="19"/>
        <v>7600</v>
      </c>
      <c r="O80" s="26">
        <v>0</v>
      </c>
      <c r="P80" s="26"/>
    </row>
    <row r="81" spans="1:16" ht="18.75" x14ac:dyDescent="0.25">
      <c r="A81" s="306"/>
      <c r="B81" s="309"/>
      <c r="C81" s="306"/>
      <c r="D81" s="292"/>
      <c r="E81" s="292"/>
      <c r="F81" s="83" t="s">
        <v>12</v>
      </c>
      <c r="G81" s="113">
        <f t="shared" si="12"/>
        <v>0</v>
      </c>
      <c r="H81" s="163">
        <f t="shared" si="18"/>
        <v>0</v>
      </c>
      <c r="I81" s="163"/>
      <c r="J81" s="53">
        <v>0</v>
      </c>
      <c r="K81" s="54">
        <v>0</v>
      </c>
      <c r="L81" s="55">
        <v>0</v>
      </c>
      <c r="M81" s="56">
        <v>0</v>
      </c>
      <c r="N81" s="57">
        <f t="shared" si="19"/>
        <v>0</v>
      </c>
      <c r="O81" s="22">
        <v>0</v>
      </c>
      <c r="P81" s="22"/>
    </row>
    <row r="82" spans="1:16" s="17" customFormat="1" ht="18.75" customHeight="1" x14ac:dyDescent="0.25">
      <c r="A82" s="298" t="s">
        <v>63</v>
      </c>
      <c r="B82" s="300" t="s">
        <v>193</v>
      </c>
      <c r="C82" s="298" t="s">
        <v>168</v>
      </c>
      <c r="D82" s="292">
        <v>46387</v>
      </c>
      <c r="E82" s="292" t="s">
        <v>194</v>
      </c>
      <c r="F82" s="79" t="s">
        <v>9</v>
      </c>
      <c r="G82" s="112">
        <f t="shared" si="12"/>
        <v>0</v>
      </c>
      <c r="H82" s="112">
        <f t="shared" si="12"/>
        <v>0</v>
      </c>
      <c r="I82" s="160"/>
      <c r="J82" s="48">
        <f>J83+J84+J85+J86</f>
        <v>0</v>
      </c>
      <c r="K82" s="48">
        <f>K83+K84+K85+K86</f>
        <v>0</v>
      </c>
      <c r="L82" s="48">
        <f>SUM(L83:L86)</f>
        <v>0</v>
      </c>
      <c r="M82" s="48">
        <f>SUM(M83:M86)</f>
        <v>0</v>
      </c>
      <c r="N82" s="52">
        <f>N83+N84+N85+N86</f>
        <v>0</v>
      </c>
      <c r="O82" s="18">
        <f>O83+O84+O85+O86</f>
        <v>0</v>
      </c>
      <c r="P82" s="18"/>
    </row>
    <row r="83" spans="1:16" s="17" customFormat="1" ht="18.75" x14ac:dyDescent="0.25">
      <c r="A83" s="298"/>
      <c r="B83" s="301"/>
      <c r="C83" s="298"/>
      <c r="D83" s="292"/>
      <c r="E83" s="292"/>
      <c r="F83" s="143" t="s">
        <v>180</v>
      </c>
      <c r="G83" s="99">
        <f t="shared" si="12"/>
        <v>0</v>
      </c>
      <c r="H83" s="99">
        <f t="shared" si="12"/>
        <v>0</v>
      </c>
      <c r="I83" s="162"/>
      <c r="J83" s="53">
        <v>0</v>
      </c>
      <c r="K83" s="54">
        <v>0</v>
      </c>
      <c r="L83" s="55">
        <v>0</v>
      </c>
      <c r="M83" s="56">
        <v>0</v>
      </c>
      <c r="N83" s="57">
        <v>0</v>
      </c>
      <c r="O83" s="25">
        <v>0</v>
      </c>
      <c r="P83" s="25"/>
    </row>
    <row r="84" spans="1:16" s="17" customFormat="1" ht="18.75" x14ac:dyDescent="0.25">
      <c r="A84" s="298"/>
      <c r="B84" s="301"/>
      <c r="C84" s="298"/>
      <c r="D84" s="292"/>
      <c r="E84" s="292"/>
      <c r="F84" s="80" t="s">
        <v>10</v>
      </c>
      <c r="G84" s="99">
        <f t="shared" si="12"/>
        <v>0</v>
      </c>
      <c r="H84" s="99">
        <f t="shared" si="12"/>
        <v>0</v>
      </c>
      <c r="I84" s="162"/>
      <c r="J84" s="53">
        <v>0</v>
      </c>
      <c r="K84" s="54">
        <v>0</v>
      </c>
      <c r="L84" s="55">
        <v>0</v>
      </c>
      <c r="M84" s="56">
        <v>0</v>
      </c>
      <c r="N84" s="57">
        <v>0</v>
      </c>
      <c r="O84" s="25">
        <v>0</v>
      </c>
      <c r="P84" s="25"/>
    </row>
    <row r="85" spans="1:16" ht="18.75" x14ac:dyDescent="0.25">
      <c r="A85" s="298"/>
      <c r="B85" s="301"/>
      <c r="C85" s="298"/>
      <c r="D85" s="292"/>
      <c r="E85" s="292"/>
      <c r="F85" s="80" t="s">
        <v>11</v>
      </c>
      <c r="G85" s="99">
        <f t="shared" si="12"/>
        <v>0</v>
      </c>
      <c r="H85" s="99">
        <f t="shared" si="12"/>
        <v>0</v>
      </c>
      <c r="I85" s="162"/>
      <c r="J85" s="53">
        <f t="shared" ref="J85:J86" si="20">J90</f>
        <v>0</v>
      </c>
      <c r="K85" s="54">
        <f t="shared" ref="K85:K86" si="21">K90</f>
        <v>0</v>
      </c>
      <c r="L85" s="55">
        <f t="shared" ref="L85:L86" si="22">L90</f>
        <v>0</v>
      </c>
      <c r="M85" s="56">
        <f t="shared" ref="M85:M86" si="23">M90</f>
        <v>0</v>
      </c>
      <c r="N85" s="57">
        <v>0</v>
      </c>
      <c r="O85" s="26">
        <v>0</v>
      </c>
      <c r="P85" s="26"/>
    </row>
    <row r="86" spans="1:16" ht="18.75" x14ac:dyDescent="0.25">
      <c r="A86" s="298"/>
      <c r="B86" s="302"/>
      <c r="C86" s="298"/>
      <c r="D86" s="292"/>
      <c r="E86" s="292"/>
      <c r="F86" s="80" t="s">
        <v>12</v>
      </c>
      <c r="G86" s="99">
        <f t="shared" si="12"/>
        <v>0</v>
      </c>
      <c r="H86" s="99">
        <f t="shared" si="12"/>
        <v>0</v>
      </c>
      <c r="I86" s="162"/>
      <c r="J86" s="53">
        <f t="shared" si="20"/>
        <v>0</v>
      </c>
      <c r="K86" s="54">
        <f t="shared" si="21"/>
        <v>0</v>
      </c>
      <c r="L86" s="55">
        <f t="shared" si="22"/>
        <v>0</v>
      </c>
      <c r="M86" s="56">
        <f t="shared" si="23"/>
        <v>0</v>
      </c>
      <c r="N86" s="57">
        <f>N91</f>
        <v>0</v>
      </c>
      <c r="O86" s="22">
        <v>0</v>
      </c>
      <c r="P86" s="22"/>
    </row>
    <row r="87" spans="1:16" ht="18.75" customHeight="1" x14ac:dyDescent="0.25">
      <c r="A87" s="298" t="s">
        <v>64</v>
      </c>
      <c r="B87" s="300" t="s">
        <v>193</v>
      </c>
      <c r="C87" s="298" t="s">
        <v>168</v>
      </c>
      <c r="D87" s="292">
        <v>46387</v>
      </c>
      <c r="E87" s="292" t="s">
        <v>202</v>
      </c>
      <c r="F87" s="79" t="s">
        <v>9</v>
      </c>
      <c r="G87" s="112">
        <f t="shared" si="12"/>
        <v>13176.2</v>
      </c>
      <c r="H87" s="160">
        <f>H88+H89+H90+H91</f>
        <v>11206.2</v>
      </c>
      <c r="I87" s="160"/>
      <c r="J87" s="48">
        <f>J88+J89+J90+J91</f>
        <v>0</v>
      </c>
      <c r="K87" s="48">
        <f>K88+K89+K90+K91</f>
        <v>0</v>
      </c>
      <c r="L87" s="48">
        <f>SUM(L88:L91)</f>
        <v>0</v>
      </c>
      <c r="M87" s="48">
        <f>SUM(M88:M91)</f>
        <v>0</v>
      </c>
      <c r="N87" s="52">
        <f>N88+N89+N90+N91</f>
        <v>13176.2</v>
      </c>
      <c r="O87" s="18">
        <f>O88+O89+O90+O91</f>
        <v>0</v>
      </c>
      <c r="P87" s="18"/>
    </row>
    <row r="88" spans="1:16" ht="18.75" x14ac:dyDescent="0.25">
      <c r="A88" s="298"/>
      <c r="B88" s="301"/>
      <c r="C88" s="298"/>
      <c r="D88" s="292"/>
      <c r="E88" s="292"/>
      <c r="F88" s="143" t="s">
        <v>180</v>
      </c>
      <c r="G88" s="99">
        <f t="shared" si="12"/>
        <v>1981.7</v>
      </c>
      <c r="H88" s="162">
        <v>1981.7</v>
      </c>
      <c r="I88" s="162"/>
      <c r="J88" s="53">
        <f>J93</f>
        <v>0</v>
      </c>
      <c r="K88" s="54">
        <v>0</v>
      </c>
      <c r="L88" s="55">
        <f>L93</f>
        <v>0</v>
      </c>
      <c r="M88" s="56">
        <f>M93</f>
        <v>0</v>
      </c>
      <c r="N88" s="57">
        <v>1981.7</v>
      </c>
      <c r="O88" s="26">
        <v>0</v>
      </c>
      <c r="P88" s="26"/>
    </row>
    <row r="89" spans="1:16" ht="18.75" x14ac:dyDescent="0.25">
      <c r="A89" s="298"/>
      <c r="B89" s="301"/>
      <c r="C89" s="298"/>
      <c r="D89" s="292"/>
      <c r="E89" s="292"/>
      <c r="F89" s="80" t="s">
        <v>10</v>
      </c>
      <c r="G89" s="99">
        <f t="shared" si="12"/>
        <v>3594.5</v>
      </c>
      <c r="H89" s="162">
        <v>3594.5</v>
      </c>
      <c r="I89" s="162"/>
      <c r="J89" s="53">
        <f>J98</f>
        <v>0</v>
      </c>
      <c r="K89" s="54">
        <f>K98</f>
        <v>0</v>
      </c>
      <c r="L89" s="55">
        <f>L98</f>
        <v>0</v>
      </c>
      <c r="M89" s="56">
        <f>M98</f>
        <v>0</v>
      </c>
      <c r="N89" s="57">
        <v>3594.5</v>
      </c>
      <c r="O89" s="22">
        <v>0</v>
      </c>
      <c r="P89" s="22"/>
    </row>
    <row r="90" spans="1:16" ht="18.75" x14ac:dyDescent="0.25">
      <c r="A90" s="298"/>
      <c r="B90" s="301"/>
      <c r="C90" s="298"/>
      <c r="D90" s="292"/>
      <c r="E90" s="292"/>
      <c r="F90" s="80" t="s">
        <v>11</v>
      </c>
      <c r="G90" s="99">
        <f t="shared" si="12"/>
        <v>7600</v>
      </c>
      <c r="H90" s="162">
        <v>5630</v>
      </c>
      <c r="I90" s="162"/>
      <c r="J90" s="53">
        <f>SUM(J91:J98)</f>
        <v>0</v>
      </c>
      <c r="K90" s="54">
        <v>0</v>
      </c>
      <c r="L90" s="55">
        <f>SUM(L91:L98)</f>
        <v>0</v>
      </c>
      <c r="M90" s="56">
        <f>SUM(M91:M98)</f>
        <v>0</v>
      </c>
      <c r="N90" s="57">
        <v>7600</v>
      </c>
      <c r="O90" s="22">
        <v>0</v>
      </c>
      <c r="P90" s="22"/>
    </row>
    <row r="91" spans="1:16" ht="63.75" customHeight="1" x14ac:dyDescent="0.25">
      <c r="A91" s="298"/>
      <c r="B91" s="302"/>
      <c r="C91" s="298"/>
      <c r="D91" s="292"/>
      <c r="E91" s="292"/>
      <c r="F91" s="80" t="s">
        <v>12</v>
      </c>
      <c r="G91" s="99">
        <f t="shared" si="12"/>
        <v>0</v>
      </c>
      <c r="H91" s="162">
        <v>0</v>
      </c>
      <c r="I91" s="162"/>
      <c r="J91" s="53">
        <v>0</v>
      </c>
      <c r="K91" s="54">
        <v>0</v>
      </c>
      <c r="L91" s="55">
        <v>0</v>
      </c>
      <c r="M91" s="56">
        <v>0</v>
      </c>
      <c r="N91" s="57">
        <v>0</v>
      </c>
      <c r="O91" s="22">
        <v>0</v>
      </c>
      <c r="P91" s="22"/>
    </row>
    <row r="92" spans="1:16" ht="132.75" customHeight="1" x14ac:dyDescent="0.25">
      <c r="A92" s="123" t="s">
        <v>102</v>
      </c>
      <c r="B92" s="180" t="s">
        <v>193</v>
      </c>
      <c r="C92" s="80" t="s">
        <v>17</v>
      </c>
      <c r="D92" s="151">
        <v>46387</v>
      </c>
      <c r="E92" s="176" t="s">
        <v>201</v>
      </c>
      <c r="F92" s="81" t="s">
        <v>13</v>
      </c>
      <c r="G92" s="168" t="s">
        <v>13</v>
      </c>
      <c r="H92" s="169" t="s">
        <v>13</v>
      </c>
      <c r="I92" s="169"/>
      <c r="J92" s="53"/>
      <c r="K92" s="54"/>
      <c r="L92" s="55"/>
      <c r="M92" s="56"/>
      <c r="N92" s="57"/>
      <c r="O92" s="22"/>
      <c r="P92" s="22"/>
    </row>
    <row r="93" spans="1:16" ht="18.75" customHeight="1" x14ac:dyDescent="0.25">
      <c r="A93" s="310" t="s">
        <v>65</v>
      </c>
      <c r="B93" s="307" t="s">
        <v>13</v>
      </c>
      <c r="C93" s="313" t="s">
        <v>170</v>
      </c>
      <c r="D93" s="292">
        <v>46387</v>
      </c>
      <c r="E93" s="292" t="s">
        <v>13</v>
      </c>
      <c r="F93" s="79" t="s">
        <v>9</v>
      </c>
      <c r="G93" s="112">
        <f>SUM(J93:P93)</f>
        <v>292539.09999999998</v>
      </c>
      <c r="H93" s="160">
        <f>H94+H95+H96+H97</f>
        <v>25557.1</v>
      </c>
      <c r="I93" s="160"/>
      <c r="J93" s="48">
        <f>J94+J95+J96+J97</f>
        <v>0</v>
      </c>
      <c r="K93" s="48">
        <f>K94+K95+K96+K97</f>
        <v>1851.3</v>
      </c>
      <c r="L93" s="48">
        <f>SUM(L94:L97)</f>
        <v>0</v>
      </c>
      <c r="M93" s="48">
        <f>SUM(M94:M97)</f>
        <v>0</v>
      </c>
      <c r="N93" s="52">
        <f>N98+N104+N110</f>
        <v>7907.3</v>
      </c>
      <c r="O93" s="18">
        <f>O94+O95+O96+O97</f>
        <v>0</v>
      </c>
      <c r="P93" s="18">
        <f>P94+P95+P96+P97</f>
        <v>282780.5</v>
      </c>
    </row>
    <row r="94" spans="1:16" ht="18.75" x14ac:dyDescent="0.25">
      <c r="A94" s="311"/>
      <c r="B94" s="308"/>
      <c r="C94" s="306"/>
      <c r="D94" s="292"/>
      <c r="E94" s="292"/>
      <c r="F94" s="144" t="s">
        <v>180</v>
      </c>
      <c r="G94" s="113">
        <f t="shared" si="12"/>
        <v>0</v>
      </c>
      <c r="H94" s="163">
        <v>0</v>
      </c>
      <c r="I94" s="163"/>
      <c r="J94" s="53">
        <f t="shared" ref="J94:J95" si="24">J99</f>
        <v>0</v>
      </c>
      <c r="K94" s="54">
        <f t="shared" ref="K94:K95" si="25">K99</f>
        <v>0</v>
      </c>
      <c r="L94" s="55">
        <f t="shared" ref="L94:L95" si="26">L99</f>
        <v>0</v>
      </c>
      <c r="M94" s="56">
        <f t="shared" ref="M94:M95" si="27">M99</f>
        <v>0</v>
      </c>
      <c r="N94" s="57">
        <f t="shared" ref="N94:N95" si="28">N99</f>
        <v>0</v>
      </c>
      <c r="O94" s="22">
        <f t="shared" ref="O94:O95" si="29">O99</f>
        <v>0</v>
      </c>
      <c r="P94" s="22"/>
    </row>
    <row r="95" spans="1:16" ht="18.75" x14ac:dyDescent="0.25">
      <c r="A95" s="311"/>
      <c r="B95" s="308"/>
      <c r="C95" s="306"/>
      <c r="D95" s="292"/>
      <c r="E95" s="292"/>
      <c r="F95" s="83" t="s">
        <v>10</v>
      </c>
      <c r="G95" s="113">
        <f t="shared" si="12"/>
        <v>0</v>
      </c>
      <c r="H95" s="163">
        <v>0</v>
      </c>
      <c r="I95" s="163"/>
      <c r="J95" s="53">
        <f t="shared" si="24"/>
        <v>0</v>
      </c>
      <c r="K95" s="54">
        <f t="shared" si="25"/>
        <v>0</v>
      </c>
      <c r="L95" s="55">
        <f t="shared" si="26"/>
        <v>0</v>
      </c>
      <c r="M95" s="56">
        <f t="shared" si="27"/>
        <v>0</v>
      </c>
      <c r="N95" s="57">
        <f t="shared" si="28"/>
        <v>0</v>
      </c>
      <c r="O95" s="22">
        <f t="shared" si="29"/>
        <v>0</v>
      </c>
      <c r="P95" s="22"/>
    </row>
    <row r="96" spans="1:16" ht="18.75" x14ac:dyDescent="0.25">
      <c r="A96" s="311"/>
      <c r="B96" s="308"/>
      <c r="C96" s="306"/>
      <c r="D96" s="292"/>
      <c r="E96" s="292"/>
      <c r="F96" s="83" t="s">
        <v>11</v>
      </c>
      <c r="G96" s="113">
        <f>SUM(J96:P96)</f>
        <v>292539.09999999998</v>
      </c>
      <c r="H96" s="163">
        <f>H113</f>
        <v>25557.1</v>
      </c>
      <c r="I96" s="163"/>
      <c r="J96" s="53">
        <f t="shared" ref="J96:J97" si="30">J101</f>
        <v>0</v>
      </c>
      <c r="K96" s="54">
        <f>K101+K113</f>
        <v>1851.3</v>
      </c>
      <c r="L96" s="55">
        <f t="shared" ref="L96:L97" si="31">L101</f>
        <v>0</v>
      </c>
      <c r="M96" s="56">
        <f t="shared" ref="M96:M97" si="32">M101</f>
        <v>0</v>
      </c>
      <c r="N96" s="57">
        <f>N101+N107+N113</f>
        <v>7907.3</v>
      </c>
      <c r="O96" s="22">
        <f>O101+O107</f>
        <v>0</v>
      </c>
      <c r="P96" s="22">
        <f>P101+P107+P113</f>
        <v>282780.5</v>
      </c>
    </row>
    <row r="97" spans="1:16" ht="70.5" customHeight="1" x14ac:dyDescent="0.25">
      <c r="A97" s="312"/>
      <c r="B97" s="309"/>
      <c r="C97" s="306"/>
      <c r="D97" s="292"/>
      <c r="E97" s="292"/>
      <c r="F97" s="83" t="s">
        <v>12</v>
      </c>
      <c r="G97" s="113">
        <f t="shared" si="12"/>
        <v>0</v>
      </c>
      <c r="H97" s="163">
        <v>0</v>
      </c>
      <c r="I97" s="163"/>
      <c r="J97" s="53">
        <f t="shared" si="30"/>
        <v>0</v>
      </c>
      <c r="K97" s="54">
        <f t="shared" ref="K97" si="33">K102</f>
        <v>0</v>
      </c>
      <c r="L97" s="55">
        <f t="shared" si="31"/>
        <v>0</v>
      </c>
      <c r="M97" s="56">
        <f t="shared" si="32"/>
        <v>0</v>
      </c>
      <c r="N97" s="57">
        <f>N102</f>
        <v>0</v>
      </c>
      <c r="O97" s="22">
        <f t="shared" ref="O97" si="34">O102</f>
        <v>0</v>
      </c>
      <c r="P97" s="22"/>
    </row>
    <row r="98" spans="1:16" ht="18.75" customHeight="1" x14ac:dyDescent="0.25">
      <c r="A98" s="314" t="s">
        <v>66</v>
      </c>
      <c r="B98" s="300" t="s">
        <v>193</v>
      </c>
      <c r="C98" s="314" t="s">
        <v>166</v>
      </c>
      <c r="D98" s="292">
        <v>46387</v>
      </c>
      <c r="E98" s="292" t="s">
        <v>194</v>
      </c>
      <c r="F98" s="79" t="s">
        <v>9</v>
      </c>
      <c r="G98" s="112">
        <f t="shared" si="12"/>
        <v>0</v>
      </c>
      <c r="H98" s="112">
        <f t="shared" si="12"/>
        <v>0</v>
      </c>
      <c r="I98" s="160"/>
      <c r="J98" s="48">
        <f>J99+J100+J101+J102</f>
        <v>0</v>
      </c>
      <c r="K98" s="48">
        <f>K99+K100+K101+K102</f>
        <v>0</v>
      </c>
      <c r="L98" s="48">
        <f>L99+L100+L101+L102</f>
        <v>0</v>
      </c>
      <c r="M98" s="48">
        <f>SUM(M99:M102)</f>
        <v>0</v>
      </c>
      <c r="N98" s="52">
        <f>N101</f>
        <v>0</v>
      </c>
      <c r="O98" s="21">
        <f>SUM(O99:O102)</f>
        <v>0</v>
      </c>
      <c r="P98" s="21"/>
    </row>
    <row r="99" spans="1:16" ht="18.75" x14ac:dyDescent="0.25">
      <c r="A99" s="315"/>
      <c r="B99" s="301"/>
      <c r="C99" s="315"/>
      <c r="D99" s="292"/>
      <c r="E99" s="292"/>
      <c r="F99" s="143" t="s">
        <v>180</v>
      </c>
      <c r="G99" s="99">
        <f t="shared" si="12"/>
        <v>0</v>
      </c>
      <c r="H99" s="99">
        <f t="shared" si="12"/>
        <v>0</v>
      </c>
      <c r="I99" s="162"/>
      <c r="J99" s="53">
        <v>0</v>
      </c>
      <c r="K99" s="54">
        <v>0</v>
      </c>
      <c r="L99" s="55">
        <v>0</v>
      </c>
      <c r="M99" s="56">
        <v>0</v>
      </c>
      <c r="N99" s="57">
        <v>0</v>
      </c>
      <c r="O99" s="22">
        <v>0</v>
      </c>
      <c r="P99" s="22"/>
    </row>
    <row r="100" spans="1:16" ht="18.75" x14ac:dyDescent="0.25">
      <c r="A100" s="315"/>
      <c r="B100" s="301"/>
      <c r="C100" s="315"/>
      <c r="D100" s="292"/>
      <c r="E100" s="292"/>
      <c r="F100" s="80" t="s">
        <v>10</v>
      </c>
      <c r="G100" s="99">
        <f t="shared" si="12"/>
        <v>0</v>
      </c>
      <c r="H100" s="99">
        <f t="shared" si="12"/>
        <v>0</v>
      </c>
      <c r="I100" s="162"/>
      <c r="J100" s="53">
        <v>0</v>
      </c>
      <c r="K100" s="54">
        <v>0</v>
      </c>
      <c r="L100" s="55">
        <v>0</v>
      </c>
      <c r="M100" s="56">
        <v>0</v>
      </c>
      <c r="N100" s="57">
        <v>0</v>
      </c>
      <c r="O100" s="22">
        <v>0</v>
      </c>
      <c r="P100" s="22"/>
    </row>
    <row r="101" spans="1:16" ht="18.75" x14ac:dyDescent="0.25">
      <c r="A101" s="315"/>
      <c r="B101" s="301"/>
      <c r="C101" s="315"/>
      <c r="D101" s="292"/>
      <c r="E101" s="292"/>
      <c r="F101" s="80" t="s">
        <v>11</v>
      </c>
      <c r="G101" s="99">
        <f t="shared" si="12"/>
        <v>0</v>
      </c>
      <c r="H101" s="99">
        <f t="shared" si="12"/>
        <v>0</v>
      </c>
      <c r="I101" s="162"/>
      <c r="J101" s="53">
        <v>0</v>
      </c>
      <c r="K101" s="54">
        <v>0</v>
      </c>
      <c r="L101" s="55">
        <v>0</v>
      </c>
      <c r="M101" s="56">
        <v>0</v>
      </c>
      <c r="N101" s="57">
        <v>0</v>
      </c>
      <c r="O101" s="22">
        <v>0</v>
      </c>
      <c r="P101" s="22"/>
    </row>
    <row r="102" spans="1:16" ht="18.75" x14ac:dyDescent="0.25">
      <c r="A102" s="316"/>
      <c r="B102" s="302"/>
      <c r="C102" s="316"/>
      <c r="D102" s="292"/>
      <c r="E102" s="292"/>
      <c r="F102" s="80" t="s">
        <v>12</v>
      </c>
      <c r="G102" s="99">
        <f t="shared" si="12"/>
        <v>0</v>
      </c>
      <c r="H102" s="99">
        <f t="shared" si="12"/>
        <v>0</v>
      </c>
      <c r="I102" s="162"/>
      <c r="J102" s="70">
        <v>0</v>
      </c>
      <c r="K102" s="75">
        <v>0</v>
      </c>
      <c r="L102" s="76">
        <v>0</v>
      </c>
      <c r="M102" s="77">
        <v>0</v>
      </c>
      <c r="N102" s="78">
        <v>0</v>
      </c>
      <c r="O102" s="24">
        <v>0</v>
      </c>
      <c r="P102" s="24"/>
    </row>
    <row r="103" spans="1:16" ht="105.75" customHeight="1" x14ac:dyDescent="0.25">
      <c r="A103" s="123" t="s">
        <v>103</v>
      </c>
      <c r="B103" s="180" t="s">
        <v>193</v>
      </c>
      <c r="C103" s="80" t="s">
        <v>17</v>
      </c>
      <c r="D103" s="151">
        <v>46387</v>
      </c>
      <c r="E103" s="176" t="s">
        <v>194</v>
      </c>
      <c r="F103" s="81" t="s">
        <v>13</v>
      </c>
      <c r="G103" s="154" t="s">
        <v>13</v>
      </c>
      <c r="H103" s="165" t="s">
        <v>13</v>
      </c>
      <c r="I103" s="208"/>
      <c r="J103" s="53"/>
      <c r="K103" s="54"/>
      <c r="L103" s="55"/>
      <c r="M103" s="56"/>
      <c r="N103" s="57"/>
      <c r="O103" s="22"/>
      <c r="P103" s="22"/>
    </row>
    <row r="104" spans="1:16" ht="18.75" x14ac:dyDescent="0.25">
      <c r="A104" s="298" t="s">
        <v>67</v>
      </c>
      <c r="B104" s="300" t="s">
        <v>193</v>
      </c>
      <c r="C104" s="298" t="s">
        <v>167</v>
      </c>
      <c r="D104" s="292">
        <v>46387</v>
      </c>
      <c r="E104" s="292" t="s">
        <v>194</v>
      </c>
      <c r="F104" s="79" t="s">
        <v>9</v>
      </c>
      <c r="G104" s="112">
        <f t="shared" ref="G104:H167" si="35">SUM(J104:O104)</f>
        <v>0</v>
      </c>
      <c r="H104" s="112">
        <f t="shared" si="35"/>
        <v>0</v>
      </c>
      <c r="I104" s="160"/>
      <c r="J104" s="48">
        <f>J105+J106+J107+J108</f>
        <v>0</v>
      </c>
      <c r="K104" s="48">
        <f>K105+K106+K107+K108</f>
        <v>0</v>
      </c>
      <c r="L104" s="48">
        <f>L105+L106+L107+L108</f>
        <v>0</v>
      </c>
      <c r="M104" s="48">
        <f>SUM(M105:M108)</f>
        <v>0</v>
      </c>
      <c r="N104" s="52">
        <f>SUM(N105:N108)</f>
        <v>0</v>
      </c>
      <c r="O104" s="21">
        <f>SUM(O105:O108)</f>
        <v>0</v>
      </c>
      <c r="P104" s="21"/>
    </row>
    <row r="105" spans="1:16" ht="18.75" x14ac:dyDescent="0.25">
      <c r="A105" s="298"/>
      <c r="B105" s="301"/>
      <c r="C105" s="298"/>
      <c r="D105" s="292"/>
      <c r="E105" s="292"/>
      <c r="F105" s="143" t="s">
        <v>180</v>
      </c>
      <c r="G105" s="99">
        <f t="shared" si="35"/>
        <v>0</v>
      </c>
      <c r="H105" s="99">
        <f t="shared" si="35"/>
        <v>0</v>
      </c>
      <c r="I105" s="162"/>
      <c r="J105" s="53">
        <v>0</v>
      </c>
      <c r="K105" s="54">
        <v>0</v>
      </c>
      <c r="L105" s="55">
        <v>0</v>
      </c>
      <c r="M105" s="56">
        <v>0</v>
      </c>
      <c r="N105" s="57">
        <v>0</v>
      </c>
      <c r="O105" s="22">
        <v>0</v>
      </c>
      <c r="P105" s="22"/>
    </row>
    <row r="106" spans="1:16" ht="18.75" x14ac:dyDescent="0.25">
      <c r="A106" s="298"/>
      <c r="B106" s="301"/>
      <c r="C106" s="298"/>
      <c r="D106" s="292"/>
      <c r="E106" s="292"/>
      <c r="F106" s="80" t="s">
        <v>10</v>
      </c>
      <c r="G106" s="99">
        <f t="shared" si="35"/>
        <v>0</v>
      </c>
      <c r="H106" s="99">
        <f t="shared" si="35"/>
        <v>0</v>
      </c>
      <c r="I106" s="162"/>
      <c r="J106" s="53">
        <v>0</v>
      </c>
      <c r="K106" s="54">
        <v>0</v>
      </c>
      <c r="L106" s="55">
        <v>0</v>
      </c>
      <c r="M106" s="56">
        <v>0</v>
      </c>
      <c r="N106" s="57">
        <v>0</v>
      </c>
      <c r="O106" s="22">
        <v>0</v>
      </c>
      <c r="P106" s="22"/>
    </row>
    <row r="107" spans="1:16" ht="18.75" x14ac:dyDescent="0.25">
      <c r="A107" s="298"/>
      <c r="B107" s="301"/>
      <c r="C107" s="298"/>
      <c r="D107" s="292"/>
      <c r="E107" s="292"/>
      <c r="F107" s="80" t="s">
        <v>11</v>
      </c>
      <c r="G107" s="99">
        <f t="shared" si="35"/>
        <v>0</v>
      </c>
      <c r="H107" s="99">
        <f t="shared" si="35"/>
        <v>0</v>
      </c>
      <c r="I107" s="162"/>
      <c r="J107" s="53">
        <v>0</v>
      </c>
      <c r="K107" s="54">
        <v>0</v>
      </c>
      <c r="L107" s="55">
        <v>0</v>
      </c>
      <c r="M107" s="56">
        <v>0</v>
      </c>
      <c r="N107" s="57">
        <v>0</v>
      </c>
      <c r="O107" s="22">
        <v>0</v>
      </c>
      <c r="P107" s="22"/>
    </row>
    <row r="108" spans="1:16" ht="147.75" customHeight="1" x14ac:dyDescent="0.25">
      <c r="A108" s="298"/>
      <c r="B108" s="302"/>
      <c r="C108" s="298"/>
      <c r="D108" s="292"/>
      <c r="E108" s="292"/>
      <c r="F108" s="80" t="s">
        <v>12</v>
      </c>
      <c r="G108" s="99">
        <f t="shared" si="35"/>
        <v>0</v>
      </c>
      <c r="H108" s="99">
        <f t="shared" si="35"/>
        <v>0</v>
      </c>
      <c r="I108" s="162"/>
      <c r="J108" s="53">
        <v>0</v>
      </c>
      <c r="K108" s="54">
        <v>0</v>
      </c>
      <c r="L108" s="55">
        <v>0</v>
      </c>
      <c r="M108" s="56">
        <v>0</v>
      </c>
      <c r="N108" s="57">
        <v>0</v>
      </c>
      <c r="O108" s="22">
        <v>0</v>
      </c>
      <c r="P108" s="22"/>
    </row>
    <row r="109" spans="1:16" ht="96" customHeight="1" x14ac:dyDescent="0.25">
      <c r="A109" s="124" t="s">
        <v>104</v>
      </c>
      <c r="B109" s="177" t="s">
        <v>193</v>
      </c>
      <c r="C109" s="107" t="s">
        <v>69</v>
      </c>
      <c r="D109" s="85">
        <v>46387</v>
      </c>
      <c r="E109" s="85" t="s">
        <v>203</v>
      </c>
      <c r="F109" s="84" t="s">
        <v>13</v>
      </c>
      <c r="G109" s="170" t="s">
        <v>13</v>
      </c>
      <c r="H109" s="170" t="s">
        <v>13</v>
      </c>
      <c r="I109" s="196"/>
      <c r="J109" s="70"/>
      <c r="K109" s="75"/>
      <c r="L109" s="76"/>
      <c r="M109" s="77"/>
      <c r="N109" s="78"/>
      <c r="O109" s="24"/>
      <c r="P109" s="24"/>
    </row>
    <row r="110" spans="1:16" ht="18.75" customHeight="1" x14ac:dyDescent="0.25">
      <c r="A110" s="317" t="s">
        <v>122</v>
      </c>
      <c r="B110" s="300" t="s">
        <v>193</v>
      </c>
      <c r="C110" s="314" t="s">
        <v>171</v>
      </c>
      <c r="D110" s="274">
        <v>46387</v>
      </c>
      <c r="E110" s="274" t="s">
        <v>194</v>
      </c>
      <c r="F110" s="79" t="s">
        <v>9</v>
      </c>
      <c r="G110" s="112">
        <f>SUM(J110:P110)</f>
        <v>292539.09999999998</v>
      </c>
      <c r="H110" s="160">
        <f>H111+H112+H113+H114</f>
        <v>25557.1</v>
      </c>
      <c r="I110" s="160"/>
      <c r="J110" s="48">
        <f>J111+J112+J113+J114</f>
        <v>0</v>
      </c>
      <c r="K110" s="48">
        <f>K111+K112+K113+K114</f>
        <v>1851.3</v>
      </c>
      <c r="L110" s="48">
        <f>L111+L112+L113+L114</f>
        <v>0</v>
      </c>
      <c r="M110" s="48">
        <f>SUM(M111:M114)</f>
        <v>0</v>
      </c>
      <c r="N110" s="52">
        <f>SUM(N111:N114)</f>
        <v>7907.3</v>
      </c>
      <c r="O110" s="21">
        <f>SUM(O111:O114)</f>
        <v>0</v>
      </c>
      <c r="P110" s="21">
        <f>P111+P112+P113+P114</f>
        <v>282780.5</v>
      </c>
    </row>
    <row r="111" spans="1:16" ht="18.75" x14ac:dyDescent="0.25">
      <c r="A111" s="298"/>
      <c r="B111" s="301"/>
      <c r="C111" s="293"/>
      <c r="D111" s="292"/>
      <c r="E111" s="292"/>
      <c r="F111" s="143" t="s">
        <v>180</v>
      </c>
      <c r="G111" s="99">
        <f t="shared" si="35"/>
        <v>0</v>
      </c>
      <c r="H111" s="162">
        <v>0</v>
      </c>
      <c r="I111" s="162"/>
      <c r="J111" s="53">
        <v>0</v>
      </c>
      <c r="K111" s="54">
        <v>0</v>
      </c>
      <c r="L111" s="55">
        <v>0</v>
      </c>
      <c r="M111" s="56">
        <v>0</v>
      </c>
      <c r="N111" s="57">
        <v>0</v>
      </c>
      <c r="O111" s="22">
        <v>0</v>
      </c>
      <c r="P111" s="22">
        <v>0</v>
      </c>
    </row>
    <row r="112" spans="1:16" ht="18.75" x14ac:dyDescent="0.25">
      <c r="A112" s="298"/>
      <c r="B112" s="301"/>
      <c r="C112" s="293"/>
      <c r="D112" s="292"/>
      <c r="E112" s="292"/>
      <c r="F112" s="80" t="s">
        <v>10</v>
      </c>
      <c r="G112" s="99">
        <f t="shared" si="35"/>
        <v>0</v>
      </c>
      <c r="H112" s="162">
        <v>0</v>
      </c>
      <c r="I112" s="162"/>
      <c r="J112" s="53">
        <v>0</v>
      </c>
      <c r="K112" s="54">
        <v>0</v>
      </c>
      <c r="L112" s="55">
        <v>0</v>
      </c>
      <c r="M112" s="56">
        <v>0</v>
      </c>
      <c r="N112" s="57">
        <v>0</v>
      </c>
      <c r="O112" s="22">
        <v>0</v>
      </c>
      <c r="P112" s="22">
        <v>0</v>
      </c>
    </row>
    <row r="113" spans="1:16" ht="18.75" x14ac:dyDescent="0.25">
      <c r="A113" s="298"/>
      <c r="B113" s="301"/>
      <c r="C113" s="293"/>
      <c r="D113" s="292"/>
      <c r="E113" s="292"/>
      <c r="F113" s="80" t="s">
        <v>11</v>
      </c>
      <c r="G113" s="99">
        <f>SUM(J113:P113)</f>
        <v>292539.09999999998</v>
      </c>
      <c r="H113" s="162">
        <v>25557.1</v>
      </c>
      <c r="I113" s="162"/>
      <c r="J113" s="53">
        <v>0</v>
      </c>
      <c r="K113" s="54">
        <v>1851.3</v>
      </c>
      <c r="L113" s="55">
        <v>0</v>
      </c>
      <c r="M113" s="56">
        <v>0</v>
      </c>
      <c r="N113" s="114">
        <v>7907.3</v>
      </c>
      <c r="O113" s="22">
        <v>0</v>
      </c>
      <c r="P113" s="22">
        <f>281447.2+1333.3</f>
        <v>282780.5</v>
      </c>
    </row>
    <row r="114" spans="1:16" ht="305.25" customHeight="1" x14ac:dyDescent="0.25">
      <c r="A114" s="298"/>
      <c r="B114" s="302"/>
      <c r="C114" s="293"/>
      <c r="D114" s="292"/>
      <c r="E114" s="292"/>
      <c r="F114" s="80" t="s">
        <v>12</v>
      </c>
      <c r="G114" s="99">
        <f t="shared" si="35"/>
        <v>0</v>
      </c>
      <c r="H114" s="162">
        <v>0</v>
      </c>
      <c r="I114" s="162"/>
      <c r="J114" s="53">
        <v>0</v>
      </c>
      <c r="K114" s="54">
        <v>0</v>
      </c>
      <c r="L114" s="55">
        <v>0</v>
      </c>
      <c r="M114" s="56">
        <v>0</v>
      </c>
      <c r="N114" s="57">
        <v>0</v>
      </c>
      <c r="O114" s="22">
        <v>0</v>
      </c>
      <c r="P114" s="22">
        <v>0</v>
      </c>
    </row>
    <row r="115" spans="1:16" ht="230.25" customHeight="1" x14ac:dyDescent="0.25">
      <c r="A115" s="124" t="s">
        <v>105</v>
      </c>
      <c r="B115" s="84" t="s">
        <v>193</v>
      </c>
      <c r="C115" s="150" t="s">
        <v>172</v>
      </c>
      <c r="D115" s="85">
        <v>46387</v>
      </c>
      <c r="E115" s="175" t="s">
        <v>223</v>
      </c>
      <c r="F115" s="81" t="s">
        <v>13</v>
      </c>
      <c r="G115" s="154" t="s">
        <v>13</v>
      </c>
      <c r="H115" s="165" t="s">
        <v>13</v>
      </c>
      <c r="I115" s="208"/>
      <c r="J115" s="53"/>
      <c r="K115" s="54"/>
      <c r="L115" s="55"/>
      <c r="M115" s="56"/>
      <c r="N115" s="57"/>
      <c r="O115" s="22"/>
      <c r="P115" s="22"/>
    </row>
    <row r="116" spans="1:16" ht="18.75" customHeight="1" x14ac:dyDescent="0.25">
      <c r="A116" s="259" t="s">
        <v>18</v>
      </c>
      <c r="B116" s="260"/>
      <c r="C116" s="260"/>
      <c r="D116" s="260"/>
      <c r="E116" s="260"/>
      <c r="F116" s="260"/>
      <c r="G116" s="260"/>
      <c r="H116" s="261"/>
      <c r="I116" s="197"/>
      <c r="J116" s="48">
        <f>J117+J118+J119+J120</f>
        <v>17649.599999999999</v>
      </c>
      <c r="K116" s="48">
        <f>K117+K118+K119+K120</f>
        <v>14414.5</v>
      </c>
      <c r="L116" s="48">
        <f>L117+L118+L119+L120</f>
        <v>68598.2</v>
      </c>
      <c r="M116" s="48">
        <f>SUM(M117:M120)</f>
        <v>35313.4</v>
      </c>
      <c r="N116" s="52">
        <f>SUM(N117:N120)</f>
        <v>500</v>
      </c>
      <c r="O116" s="21">
        <f>SUM(O117:O120)</f>
        <v>14668.4</v>
      </c>
      <c r="P116" s="21">
        <f>P119</f>
        <v>90</v>
      </c>
    </row>
    <row r="117" spans="1:16" ht="7.5" customHeight="1" x14ac:dyDescent="0.25">
      <c r="A117" s="262"/>
      <c r="B117" s="263"/>
      <c r="C117" s="263"/>
      <c r="D117" s="263"/>
      <c r="E117" s="263"/>
      <c r="F117" s="263"/>
      <c r="G117" s="263"/>
      <c r="H117" s="264"/>
      <c r="I117" s="198"/>
      <c r="J117" s="53">
        <f t="shared" ref="J117:O120" si="36">J122+J133+J144+J167+J185+J202+J214+J225+J254+J267</f>
        <v>0</v>
      </c>
      <c r="K117" s="75">
        <f t="shared" si="36"/>
        <v>0</v>
      </c>
      <c r="L117" s="76">
        <f t="shared" si="36"/>
        <v>0</v>
      </c>
      <c r="M117" s="56">
        <f t="shared" si="36"/>
        <v>0</v>
      </c>
      <c r="N117" s="57">
        <f t="shared" si="36"/>
        <v>0</v>
      </c>
      <c r="O117" s="22">
        <f t="shared" si="36"/>
        <v>0</v>
      </c>
      <c r="P117" s="22"/>
    </row>
    <row r="118" spans="1:16" ht="18.75" hidden="1" x14ac:dyDescent="0.25">
      <c r="A118" s="262"/>
      <c r="B118" s="263"/>
      <c r="C118" s="263"/>
      <c r="D118" s="263"/>
      <c r="E118" s="263"/>
      <c r="F118" s="263"/>
      <c r="G118" s="263"/>
      <c r="H118" s="264"/>
      <c r="I118" s="198"/>
      <c r="J118" s="53">
        <f t="shared" si="36"/>
        <v>0</v>
      </c>
      <c r="K118" s="75">
        <f t="shared" si="36"/>
        <v>0</v>
      </c>
      <c r="L118" s="76">
        <f t="shared" si="36"/>
        <v>0</v>
      </c>
      <c r="M118" s="56">
        <f t="shared" si="36"/>
        <v>0</v>
      </c>
      <c r="N118" s="57">
        <f t="shared" si="36"/>
        <v>0</v>
      </c>
      <c r="O118" s="22">
        <f t="shared" si="36"/>
        <v>0</v>
      </c>
      <c r="P118" s="22"/>
    </row>
    <row r="119" spans="1:16" ht="18.75" hidden="1" x14ac:dyDescent="0.25">
      <c r="A119" s="262"/>
      <c r="B119" s="263"/>
      <c r="C119" s="263"/>
      <c r="D119" s="263"/>
      <c r="E119" s="263"/>
      <c r="F119" s="263"/>
      <c r="G119" s="263"/>
      <c r="H119" s="264"/>
      <c r="I119" s="198"/>
      <c r="J119" s="53">
        <f t="shared" si="36"/>
        <v>17649.599999999999</v>
      </c>
      <c r="K119" s="75">
        <f t="shared" si="36"/>
        <v>14414.5</v>
      </c>
      <c r="L119" s="76">
        <f t="shared" si="36"/>
        <v>68598.2</v>
      </c>
      <c r="M119" s="56">
        <f t="shared" si="36"/>
        <v>35313.4</v>
      </c>
      <c r="N119" s="57">
        <f t="shared" si="36"/>
        <v>500</v>
      </c>
      <c r="O119" s="22">
        <f t="shared" si="36"/>
        <v>14668.4</v>
      </c>
      <c r="P119" s="22">
        <f>P124+P135+P146+P169+P187+P204+P216+P227+P256+P269</f>
        <v>90</v>
      </c>
    </row>
    <row r="120" spans="1:16" ht="20.25" customHeight="1" x14ac:dyDescent="0.25">
      <c r="A120" s="265"/>
      <c r="B120" s="266"/>
      <c r="C120" s="266"/>
      <c r="D120" s="266"/>
      <c r="E120" s="266"/>
      <c r="F120" s="266"/>
      <c r="G120" s="266"/>
      <c r="H120" s="267"/>
      <c r="I120" s="199"/>
      <c r="J120" s="53">
        <f t="shared" si="36"/>
        <v>0</v>
      </c>
      <c r="K120" s="75">
        <f t="shared" si="36"/>
        <v>0</v>
      </c>
      <c r="L120" s="76">
        <f t="shared" si="36"/>
        <v>0</v>
      </c>
      <c r="M120" s="56">
        <f t="shared" si="36"/>
        <v>0</v>
      </c>
      <c r="N120" s="57">
        <f t="shared" si="36"/>
        <v>0</v>
      </c>
      <c r="O120" s="22">
        <f t="shared" si="36"/>
        <v>0</v>
      </c>
      <c r="P120" s="22"/>
    </row>
    <row r="121" spans="1:16" ht="18.75" customHeight="1" x14ac:dyDescent="0.25">
      <c r="A121" s="318" t="s">
        <v>19</v>
      </c>
      <c r="B121" s="226" t="s">
        <v>13</v>
      </c>
      <c r="C121" s="319" t="s">
        <v>84</v>
      </c>
      <c r="D121" s="292">
        <v>46387</v>
      </c>
      <c r="E121" s="292" t="s">
        <v>13</v>
      </c>
      <c r="F121" s="58" t="s">
        <v>9</v>
      </c>
      <c r="G121" s="112">
        <f>SUM(J121:O121)</f>
        <v>100</v>
      </c>
      <c r="H121" s="160">
        <f>H122+H123+H124+H125</f>
        <v>0</v>
      </c>
      <c r="I121" s="160"/>
      <c r="J121" s="48">
        <f>J122+J123+J124+J125</f>
        <v>100</v>
      </c>
      <c r="K121" s="48">
        <f>K122+K123+K124+K125</f>
        <v>0</v>
      </c>
      <c r="L121" s="48">
        <f>L122+L123+L124+L125</f>
        <v>0</v>
      </c>
      <c r="M121" s="48">
        <f>SUM(M122:M125)</f>
        <v>0</v>
      </c>
      <c r="N121" s="52">
        <f>SUM(N122:N125)</f>
        <v>0</v>
      </c>
      <c r="O121" s="21">
        <f>SUM(O122:O125)</f>
        <v>0</v>
      </c>
      <c r="P121" s="21"/>
    </row>
    <row r="122" spans="1:16" ht="18.75" x14ac:dyDescent="0.25">
      <c r="A122" s="318"/>
      <c r="B122" s="227"/>
      <c r="C122" s="319"/>
      <c r="D122" s="292"/>
      <c r="E122" s="292"/>
      <c r="F122" s="58" t="s">
        <v>180</v>
      </c>
      <c r="G122" s="113">
        <f t="shared" si="35"/>
        <v>0</v>
      </c>
      <c r="H122" s="163">
        <v>0</v>
      </c>
      <c r="I122" s="163"/>
      <c r="J122" s="53">
        <v>0</v>
      </c>
      <c r="K122" s="54">
        <v>0</v>
      </c>
      <c r="L122" s="55">
        <v>0</v>
      </c>
      <c r="M122" s="56">
        <v>0</v>
      </c>
      <c r="N122" s="57">
        <v>0</v>
      </c>
      <c r="O122" s="22">
        <v>0</v>
      </c>
      <c r="P122" s="22"/>
    </row>
    <row r="123" spans="1:16" ht="18.75" x14ac:dyDescent="0.25">
      <c r="A123" s="318"/>
      <c r="B123" s="227"/>
      <c r="C123" s="319"/>
      <c r="D123" s="292"/>
      <c r="E123" s="292"/>
      <c r="F123" s="58" t="s">
        <v>10</v>
      </c>
      <c r="G123" s="113">
        <f t="shared" si="35"/>
        <v>0</v>
      </c>
      <c r="H123" s="163">
        <v>0</v>
      </c>
      <c r="I123" s="163"/>
      <c r="J123" s="53">
        <v>0</v>
      </c>
      <c r="K123" s="54">
        <v>0</v>
      </c>
      <c r="L123" s="55">
        <v>0</v>
      </c>
      <c r="M123" s="56">
        <v>0</v>
      </c>
      <c r="N123" s="57">
        <v>0</v>
      </c>
      <c r="O123" s="22">
        <v>0</v>
      </c>
      <c r="P123" s="22"/>
    </row>
    <row r="124" spans="1:16" ht="18.75" x14ac:dyDescent="0.25">
      <c r="A124" s="318"/>
      <c r="B124" s="227"/>
      <c r="C124" s="319"/>
      <c r="D124" s="292"/>
      <c r="E124" s="292"/>
      <c r="F124" s="58" t="s">
        <v>11</v>
      </c>
      <c r="G124" s="113">
        <f>SUM(J124:O124)</f>
        <v>100</v>
      </c>
      <c r="H124" s="163">
        <f>H129</f>
        <v>0</v>
      </c>
      <c r="I124" s="163"/>
      <c r="J124" s="53">
        <f>J129</f>
        <v>100</v>
      </c>
      <c r="K124" s="54">
        <v>0</v>
      </c>
      <c r="L124" s="55">
        <v>0</v>
      </c>
      <c r="M124" s="56">
        <v>0</v>
      </c>
      <c r="N124" s="57">
        <v>0</v>
      </c>
      <c r="O124" s="22">
        <v>0</v>
      </c>
      <c r="P124" s="22"/>
    </row>
    <row r="125" spans="1:16" ht="75" customHeight="1" x14ac:dyDescent="0.25">
      <c r="A125" s="318"/>
      <c r="B125" s="228"/>
      <c r="C125" s="319"/>
      <c r="D125" s="292"/>
      <c r="E125" s="292"/>
      <c r="F125" s="58" t="s">
        <v>12</v>
      </c>
      <c r="G125" s="113">
        <f t="shared" si="35"/>
        <v>0</v>
      </c>
      <c r="H125" s="163">
        <v>0</v>
      </c>
      <c r="I125" s="163"/>
      <c r="J125" s="53">
        <v>0</v>
      </c>
      <c r="K125" s="54">
        <v>0</v>
      </c>
      <c r="L125" s="55">
        <v>0</v>
      </c>
      <c r="M125" s="56">
        <v>0</v>
      </c>
      <c r="N125" s="57">
        <v>0</v>
      </c>
      <c r="O125" s="22">
        <v>0</v>
      </c>
      <c r="P125" s="22"/>
    </row>
    <row r="126" spans="1:16" ht="18.75" customHeight="1" x14ac:dyDescent="0.25">
      <c r="A126" s="320" t="s">
        <v>20</v>
      </c>
      <c r="B126" s="223" t="s">
        <v>193</v>
      </c>
      <c r="C126" s="250" t="s">
        <v>84</v>
      </c>
      <c r="D126" s="240">
        <v>46387</v>
      </c>
      <c r="E126" s="240" t="s">
        <v>194</v>
      </c>
      <c r="F126" s="66" t="s">
        <v>9</v>
      </c>
      <c r="G126" s="112">
        <f>SUM(J126:O126)</f>
        <v>100</v>
      </c>
      <c r="H126" s="160">
        <f>H127+H128+H129+H130</f>
        <v>0</v>
      </c>
      <c r="I126" s="160"/>
      <c r="J126" s="48">
        <f>J127+J128+J129+J130</f>
        <v>100</v>
      </c>
      <c r="K126" s="48">
        <f>K127+K128+K129+K130</f>
        <v>0</v>
      </c>
      <c r="L126" s="48">
        <f>L127+L128+L129+L130</f>
        <v>0</v>
      </c>
      <c r="M126" s="48">
        <f t="shared" ref="M126:M166" si="37">SUM(M127:M130)</f>
        <v>0</v>
      </c>
      <c r="N126" s="52">
        <f t="shared" ref="N126:N137" si="38">SUM(N127:N130)</f>
        <v>0</v>
      </c>
      <c r="O126" s="21">
        <f>SUM(O127:O130)</f>
        <v>0</v>
      </c>
      <c r="P126" s="21"/>
    </row>
    <row r="127" spans="1:16" ht="18.75" x14ac:dyDescent="0.25">
      <c r="A127" s="320"/>
      <c r="B127" s="224"/>
      <c r="C127" s="250"/>
      <c r="D127" s="240"/>
      <c r="E127" s="240"/>
      <c r="F127" s="66" t="s">
        <v>180</v>
      </c>
      <c r="G127" s="99">
        <f t="shared" si="35"/>
        <v>0</v>
      </c>
      <c r="H127" s="162">
        <v>0</v>
      </c>
      <c r="I127" s="162"/>
      <c r="J127" s="53"/>
      <c r="K127" s="54">
        <f>SUM(K128:K131)</f>
        <v>0</v>
      </c>
      <c r="L127" s="55">
        <f>SUM(L128:L131)</f>
        <v>0</v>
      </c>
      <c r="M127" s="56">
        <f t="shared" si="37"/>
        <v>0</v>
      </c>
      <c r="N127" s="57">
        <f t="shared" si="38"/>
        <v>0</v>
      </c>
      <c r="O127" s="22">
        <v>0</v>
      </c>
      <c r="P127" s="22"/>
    </row>
    <row r="128" spans="1:16" ht="18.75" x14ac:dyDescent="0.25">
      <c r="A128" s="320"/>
      <c r="B128" s="224"/>
      <c r="C128" s="250"/>
      <c r="D128" s="240"/>
      <c r="E128" s="240"/>
      <c r="F128" s="66" t="s">
        <v>10</v>
      </c>
      <c r="G128" s="99">
        <f t="shared" si="35"/>
        <v>0</v>
      </c>
      <c r="H128" s="162">
        <v>0</v>
      </c>
      <c r="I128" s="162"/>
      <c r="J128" s="53">
        <v>0</v>
      </c>
      <c r="K128" s="54">
        <v>0</v>
      </c>
      <c r="L128" s="55">
        <v>0</v>
      </c>
      <c r="M128" s="56">
        <v>0</v>
      </c>
      <c r="N128" s="57">
        <v>0</v>
      </c>
      <c r="O128" s="22">
        <v>0</v>
      </c>
      <c r="P128" s="22"/>
    </row>
    <row r="129" spans="1:16" ht="18.75" x14ac:dyDescent="0.25">
      <c r="A129" s="320"/>
      <c r="B129" s="224"/>
      <c r="C129" s="250"/>
      <c r="D129" s="240"/>
      <c r="E129" s="240"/>
      <c r="F129" s="66" t="s">
        <v>11</v>
      </c>
      <c r="G129" s="99">
        <f>SUM(J129:O129)</f>
        <v>100</v>
      </c>
      <c r="H129" s="162">
        <v>0</v>
      </c>
      <c r="I129" s="162"/>
      <c r="J129" s="53">
        <v>100</v>
      </c>
      <c r="K129" s="54">
        <v>0</v>
      </c>
      <c r="L129" s="55">
        <v>0</v>
      </c>
      <c r="M129" s="56">
        <v>0</v>
      </c>
      <c r="N129" s="57">
        <v>0</v>
      </c>
      <c r="O129" s="22">
        <v>0</v>
      </c>
      <c r="P129" s="22"/>
    </row>
    <row r="130" spans="1:16" ht="96.75" customHeight="1" x14ac:dyDescent="0.25">
      <c r="A130" s="320"/>
      <c r="B130" s="225"/>
      <c r="C130" s="250"/>
      <c r="D130" s="240"/>
      <c r="E130" s="240"/>
      <c r="F130" s="66" t="s">
        <v>12</v>
      </c>
      <c r="G130" s="99">
        <f t="shared" si="35"/>
        <v>0</v>
      </c>
      <c r="H130" s="162">
        <v>0</v>
      </c>
      <c r="I130" s="162"/>
      <c r="J130" s="53">
        <v>0</v>
      </c>
      <c r="K130" s="54">
        <v>0</v>
      </c>
      <c r="L130" s="55">
        <v>0</v>
      </c>
      <c r="M130" s="56">
        <v>0</v>
      </c>
      <c r="N130" s="57">
        <v>0</v>
      </c>
      <c r="O130" s="22">
        <v>0</v>
      </c>
      <c r="P130" s="22"/>
    </row>
    <row r="131" spans="1:16" ht="183.75" customHeight="1" x14ac:dyDescent="0.25">
      <c r="A131" s="68" t="s">
        <v>136</v>
      </c>
      <c r="B131" s="158" t="s">
        <v>193</v>
      </c>
      <c r="C131" s="104" t="s">
        <v>84</v>
      </c>
      <c r="D131" s="153">
        <v>46387</v>
      </c>
      <c r="E131" s="127" t="s">
        <v>208</v>
      </c>
      <c r="F131" s="147" t="s">
        <v>13</v>
      </c>
      <c r="G131" s="147" t="s">
        <v>13</v>
      </c>
      <c r="H131" s="158" t="s">
        <v>13</v>
      </c>
      <c r="I131" s="158"/>
      <c r="J131" s="53"/>
      <c r="K131" s="54"/>
      <c r="L131" s="55"/>
      <c r="M131" s="56"/>
      <c r="N131" s="57"/>
      <c r="O131" s="22"/>
      <c r="P131" s="22"/>
    </row>
    <row r="132" spans="1:16" ht="18.75" customHeight="1" x14ac:dyDescent="0.25">
      <c r="A132" s="318" t="s">
        <v>21</v>
      </c>
      <c r="B132" s="226" t="s">
        <v>193</v>
      </c>
      <c r="C132" s="319" t="s">
        <v>92</v>
      </c>
      <c r="D132" s="292">
        <v>46387</v>
      </c>
      <c r="E132" s="292" t="s">
        <v>194</v>
      </c>
      <c r="F132" s="58" t="s">
        <v>9</v>
      </c>
      <c r="G132" s="112">
        <f t="shared" si="35"/>
        <v>0</v>
      </c>
      <c r="H132" s="112">
        <f t="shared" si="35"/>
        <v>0</v>
      </c>
      <c r="I132" s="160"/>
      <c r="J132" s="48">
        <f>J133+J134+J135+J136</f>
        <v>0</v>
      </c>
      <c r="K132" s="48">
        <f>K133+K134+K135+K136</f>
        <v>0</v>
      </c>
      <c r="L132" s="48">
        <f>L133+L134+L135+L136</f>
        <v>0</v>
      </c>
      <c r="M132" s="48">
        <f t="shared" si="37"/>
        <v>0</v>
      </c>
      <c r="N132" s="52">
        <f t="shared" si="38"/>
        <v>0</v>
      </c>
      <c r="O132" s="21">
        <f>SUM(O133:O136)</f>
        <v>0</v>
      </c>
      <c r="P132" s="21"/>
    </row>
    <row r="133" spans="1:16" ht="18.75" x14ac:dyDescent="0.25">
      <c r="A133" s="318"/>
      <c r="B133" s="227"/>
      <c r="C133" s="319"/>
      <c r="D133" s="292"/>
      <c r="E133" s="292"/>
      <c r="F133" s="58" t="s">
        <v>180</v>
      </c>
      <c r="G133" s="113">
        <v>0</v>
      </c>
      <c r="H133" s="113">
        <v>0</v>
      </c>
      <c r="I133" s="163"/>
      <c r="J133" s="53">
        <v>0</v>
      </c>
      <c r="K133" s="54">
        <v>0</v>
      </c>
      <c r="L133" s="55">
        <v>0</v>
      </c>
      <c r="M133" s="56">
        <v>0</v>
      </c>
      <c r="N133" s="57">
        <v>0</v>
      </c>
      <c r="O133" s="22">
        <v>0</v>
      </c>
      <c r="P133" s="22"/>
    </row>
    <row r="134" spans="1:16" ht="18.75" x14ac:dyDescent="0.25">
      <c r="A134" s="318"/>
      <c r="B134" s="227"/>
      <c r="C134" s="319"/>
      <c r="D134" s="292"/>
      <c r="E134" s="292"/>
      <c r="F134" s="58" t="s">
        <v>10</v>
      </c>
      <c r="G134" s="113">
        <f t="shared" si="35"/>
        <v>0</v>
      </c>
      <c r="H134" s="113">
        <f t="shared" si="35"/>
        <v>0</v>
      </c>
      <c r="I134" s="163"/>
      <c r="J134" s="53">
        <v>0</v>
      </c>
      <c r="K134" s="54">
        <v>0</v>
      </c>
      <c r="L134" s="55">
        <v>0</v>
      </c>
      <c r="M134" s="56">
        <v>0</v>
      </c>
      <c r="N134" s="57">
        <v>0</v>
      </c>
      <c r="O134" s="22">
        <v>0</v>
      </c>
      <c r="P134" s="22"/>
    </row>
    <row r="135" spans="1:16" ht="18.75" x14ac:dyDescent="0.25">
      <c r="A135" s="318"/>
      <c r="B135" s="227"/>
      <c r="C135" s="319"/>
      <c r="D135" s="292"/>
      <c r="E135" s="292"/>
      <c r="F135" s="58" t="s">
        <v>11</v>
      </c>
      <c r="G135" s="113">
        <f t="shared" si="35"/>
        <v>0</v>
      </c>
      <c r="H135" s="113">
        <f t="shared" si="35"/>
        <v>0</v>
      </c>
      <c r="I135" s="163"/>
      <c r="J135" s="53">
        <v>0</v>
      </c>
      <c r="K135" s="54">
        <v>0</v>
      </c>
      <c r="L135" s="55">
        <v>0</v>
      </c>
      <c r="M135" s="56">
        <v>0</v>
      </c>
      <c r="N135" s="57">
        <v>0</v>
      </c>
      <c r="O135" s="22">
        <v>0</v>
      </c>
      <c r="P135" s="22"/>
    </row>
    <row r="136" spans="1:16" ht="93.75" customHeight="1" x14ac:dyDescent="0.25">
      <c r="A136" s="318"/>
      <c r="B136" s="228"/>
      <c r="C136" s="319"/>
      <c r="D136" s="292"/>
      <c r="E136" s="292"/>
      <c r="F136" s="58" t="s">
        <v>12</v>
      </c>
      <c r="G136" s="113">
        <f t="shared" si="35"/>
        <v>0</v>
      </c>
      <c r="H136" s="113">
        <f t="shared" si="35"/>
        <v>0</v>
      </c>
      <c r="I136" s="163"/>
      <c r="J136" s="53">
        <v>0</v>
      </c>
      <c r="K136" s="54">
        <v>0</v>
      </c>
      <c r="L136" s="55">
        <v>0</v>
      </c>
      <c r="M136" s="56">
        <v>0</v>
      </c>
      <c r="N136" s="57">
        <v>0</v>
      </c>
      <c r="O136" s="22">
        <v>0</v>
      </c>
      <c r="P136" s="22"/>
    </row>
    <row r="137" spans="1:16" ht="18.75" customHeight="1" x14ac:dyDescent="0.25">
      <c r="A137" s="241" t="s">
        <v>22</v>
      </c>
      <c r="B137" s="223" t="s">
        <v>193</v>
      </c>
      <c r="C137" s="223" t="s">
        <v>84</v>
      </c>
      <c r="D137" s="244">
        <v>46387</v>
      </c>
      <c r="E137" s="244" t="s">
        <v>194</v>
      </c>
      <c r="F137" s="66" t="s">
        <v>9</v>
      </c>
      <c r="G137" s="112">
        <f t="shared" si="35"/>
        <v>0</v>
      </c>
      <c r="H137" s="112">
        <f t="shared" si="35"/>
        <v>0</v>
      </c>
      <c r="I137" s="160"/>
      <c r="J137" s="48">
        <f>J138+J139+J140+J141</f>
        <v>0</v>
      </c>
      <c r="K137" s="48">
        <f>K138+K139+K140+K141</f>
        <v>0</v>
      </c>
      <c r="L137" s="48">
        <f>L138+L139+L140+L141</f>
        <v>0</v>
      </c>
      <c r="M137" s="48">
        <f t="shared" si="37"/>
        <v>0</v>
      </c>
      <c r="N137" s="52">
        <f t="shared" si="38"/>
        <v>0</v>
      </c>
      <c r="O137" s="21">
        <f>SUM(O138:O141)</f>
        <v>0</v>
      </c>
      <c r="P137" s="21"/>
    </row>
    <row r="138" spans="1:16" ht="18.75" x14ac:dyDescent="0.25">
      <c r="A138" s="242"/>
      <c r="B138" s="224"/>
      <c r="C138" s="224"/>
      <c r="D138" s="245"/>
      <c r="E138" s="245"/>
      <c r="F138" s="66" t="s">
        <v>180</v>
      </c>
      <c r="G138" s="99">
        <f t="shared" si="35"/>
        <v>0</v>
      </c>
      <c r="H138" s="99">
        <f t="shared" si="35"/>
        <v>0</v>
      </c>
      <c r="I138" s="162"/>
      <c r="J138" s="70">
        <v>0</v>
      </c>
      <c r="K138" s="75">
        <v>0</v>
      </c>
      <c r="L138" s="76">
        <v>0</v>
      </c>
      <c r="M138" s="77">
        <v>0</v>
      </c>
      <c r="N138" s="78">
        <v>0</v>
      </c>
      <c r="O138" s="22">
        <v>0</v>
      </c>
      <c r="P138" s="22"/>
    </row>
    <row r="139" spans="1:16" ht="18.75" x14ac:dyDescent="0.25">
      <c r="A139" s="242"/>
      <c r="B139" s="224"/>
      <c r="C139" s="224"/>
      <c r="D139" s="245"/>
      <c r="E139" s="245"/>
      <c r="F139" s="66" t="s">
        <v>10</v>
      </c>
      <c r="G139" s="99">
        <f t="shared" si="35"/>
        <v>0</v>
      </c>
      <c r="H139" s="99">
        <f t="shared" si="35"/>
        <v>0</v>
      </c>
      <c r="I139" s="162"/>
      <c r="J139" s="70">
        <v>0</v>
      </c>
      <c r="K139" s="75">
        <v>0</v>
      </c>
      <c r="L139" s="76">
        <v>0</v>
      </c>
      <c r="M139" s="77">
        <v>0</v>
      </c>
      <c r="N139" s="78">
        <v>0</v>
      </c>
      <c r="O139" s="22">
        <v>0</v>
      </c>
      <c r="P139" s="22"/>
    </row>
    <row r="140" spans="1:16" ht="18.75" x14ac:dyDescent="0.25">
      <c r="A140" s="242"/>
      <c r="B140" s="224"/>
      <c r="C140" s="224"/>
      <c r="D140" s="245"/>
      <c r="E140" s="245"/>
      <c r="F140" s="66" t="s">
        <v>11</v>
      </c>
      <c r="G140" s="99">
        <f t="shared" si="35"/>
        <v>0</v>
      </c>
      <c r="H140" s="99">
        <f t="shared" si="35"/>
        <v>0</v>
      </c>
      <c r="I140" s="162"/>
      <c r="J140" s="70">
        <v>0</v>
      </c>
      <c r="K140" s="75">
        <v>0</v>
      </c>
      <c r="L140" s="76">
        <v>0</v>
      </c>
      <c r="M140" s="77">
        <v>0</v>
      </c>
      <c r="N140" s="78">
        <v>0</v>
      </c>
      <c r="O140" s="22">
        <v>0</v>
      </c>
      <c r="P140" s="22"/>
    </row>
    <row r="141" spans="1:16" ht="62.25" customHeight="1" x14ac:dyDescent="0.25">
      <c r="A141" s="243"/>
      <c r="B141" s="225"/>
      <c r="C141" s="225"/>
      <c r="D141" s="246"/>
      <c r="E141" s="246"/>
      <c r="F141" s="66" t="s">
        <v>12</v>
      </c>
      <c r="G141" s="99">
        <f t="shared" si="35"/>
        <v>0</v>
      </c>
      <c r="H141" s="99">
        <f t="shared" si="35"/>
        <v>0</v>
      </c>
      <c r="I141" s="162"/>
      <c r="J141" s="70">
        <v>0</v>
      </c>
      <c r="K141" s="75">
        <v>0</v>
      </c>
      <c r="L141" s="76">
        <v>0</v>
      </c>
      <c r="M141" s="77">
        <v>0</v>
      </c>
      <c r="N141" s="78">
        <v>0</v>
      </c>
      <c r="O141" s="22">
        <v>0</v>
      </c>
      <c r="P141" s="22"/>
    </row>
    <row r="142" spans="1:16" ht="139.5" customHeight="1" x14ac:dyDescent="0.25">
      <c r="A142" s="68" t="s">
        <v>183</v>
      </c>
      <c r="B142" s="158" t="s">
        <v>193</v>
      </c>
      <c r="C142" s="104" t="s">
        <v>84</v>
      </c>
      <c r="D142" s="127">
        <v>46387</v>
      </c>
      <c r="E142" s="127" t="s">
        <v>194</v>
      </c>
      <c r="F142" s="147" t="s">
        <v>13</v>
      </c>
      <c r="G142" s="147" t="s">
        <v>13</v>
      </c>
      <c r="H142" s="158" t="s">
        <v>13</v>
      </c>
      <c r="I142" s="158"/>
      <c r="J142" s="53">
        <f>J147+J153</f>
        <v>0</v>
      </c>
      <c r="K142" s="54">
        <f>K147+K153</f>
        <v>0</v>
      </c>
      <c r="L142" s="55">
        <f>L147+L153</f>
        <v>0</v>
      </c>
      <c r="M142" s="56">
        <v>0</v>
      </c>
      <c r="N142" s="57">
        <f>N147+N153</f>
        <v>0</v>
      </c>
      <c r="O142" s="22">
        <v>0</v>
      </c>
      <c r="P142" s="22"/>
    </row>
    <row r="143" spans="1:16" ht="18.75" customHeight="1" x14ac:dyDescent="0.25">
      <c r="A143" s="321" t="s">
        <v>23</v>
      </c>
      <c r="B143" s="226" t="s">
        <v>193</v>
      </c>
      <c r="C143" s="226" t="s">
        <v>93</v>
      </c>
      <c r="D143" s="274">
        <v>46387</v>
      </c>
      <c r="E143" s="274" t="s">
        <v>194</v>
      </c>
      <c r="F143" s="58" t="s">
        <v>9</v>
      </c>
      <c r="G143" s="112">
        <f t="shared" si="35"/>
        <v>0</v>
      </c>
      <c r="H143" s="112">
        <f t="shared" si="35"/>
        <v>0</v>
      </c>
      <c r="I143" s="160"/>
      <c r="J143" s="48">
        <f>J144+J145+J146+J147</f>
        <v>0</v>
      </c>
      <c r="K143" s="48">
        <f>K144+K145+K146+K147</f>
        <v>0</v>
      </c>
      <c r="L143" s="48">
        <f>L144+L145+L146+L147</f>
        <v>0</v>
      </c>
      <c r="M143" s="48">
        <f t="shared" si="37"/>
        <v>0</v>
      </c>
      <c r="N143" s="52">
        <f>SUM(N144:N147)</f>
        <v>0</v>
      </c>
      <c r="O143" s="21">
        <f>SUM(O144:O147)</f>
        <v>0</v>
      </c>
      <c r="P143" s="21"/>
    </row>
    <row r="144" spans="1:16" ht="18.75" x14ac:dyDescent="0.25">
      <c r="A144" s="322"/>
      <c r="B144" s="227"/>
      <c r="C144" s="227"/>
      <c r="D144" s="275"/>
      <c r="E144" s="275"/>
      <c r="F144" s="58" t="s">
        <v>180</v>
      </c>
      <c r="G144" s="113">
        <f t="shared" si="35"/>
        <v>0</v>
      </c>
      <c r="H144" s="113">
        <f t="shared" si="35"/>
        <v>0</v>
      </c>
      <c r="I144" s="163"/>
      <c r="J144" s="53">
        <v>0</v>
      </c>
      <c r="K144" s="54">
        <v>0</v>
      </c>
      <c r="L144" s="55">
        <v>0</v>
      </c>
      <c r="M144" s="56">
        <v>0</v>
      </c>
      <c r="N144" s="57">
        <v>0</v>
      </c>
      <c r="O144" s="22">
        <v>0</v>
      </c>
      <c r="P144" s="22"/>
    </row>
    <row r="145" spans="1:16" ht="18.75" x14ac:dyDescent="0.25">
      <c r="A145" s="322"/>
      <c r="B145" s="227"/>
      <c r="C145" s="227"/>
      <c r="D145" s="275"/>
      <c r="E145" s="275"/>
      <c r="F145" s="58" t="s">
        <v>10</v>
      </c>
      <c r="G145" s="113">
        <f t="shared" si="35"/>
        <v>0</v>
      </c>
      <c r="H145" s="113">
        <f t="shared" si="35"/>
        <v>0</v>
      </c>
      <c r="I145" s="163"/>
      <c r="J145" s="53">
        <v>0</v>
      </c>
      <c r="K145" s="54">
        <v>0</v>
      </c>
      <c r="L145" s="55">
        <v>0</v>
      </c>
      <c r="M145" s="56">
        <v>0</v>
      </c>
      <c r="N145" s="57">
        <v>0</v>
      </c>
      <c r="O145" s="22">
        <v>0</v>
      </c>
      <c r="P145" s="22"/>
    </row>
    <row r="146" spans="1:16" ht="18.75" x14ac:dyDescent="0.25">
      <c r="A146" s="322"/>
      <c r="B146" s="227"/>
      <c r="C146" s="227"/>
      <c r="D146" s="275"/>
      <c r="E146" s="275"/>
      <c r="F146" s="58" t="s">
        <v>11</v>
      </c>
      <c r="G146" s="113">
        <f t="shared" si="35"/>
        <v>0</v>
      </c>
      <c r="H146" s="113">
        <f t="shared" si="35"/>
        <v>0</v>
      </c>
      <c r="I146" s="163"/>
      <c r="J146" s="53">
        <v>0</v>
      </c>
      <c r="K146" s="54">
        <v>0</v>
      </c>
      <c r="L146" s="55">
        <v>0</v>
      </c>
      <c r="M146" s="56">
        <v>0</v>
      </c>
      <c r="N146" s="57">
        <v>0</v>
      </c>
      <c r="O146" s="22">
        <v>0</v>
      </c>
      <c r="P146" s="22"/>
    </row>
    <row r="147" spans="1:16" ht="58.5" customHeight="1" x14ac:dyDescent="0.25">
      <c r="A147" s="323"/>
      <c r="B147" s="228"/>
      <c r="C147" s="228"/>
      <c r="D147" s="276"/>
      <c r="E147" s="276"/>
      <c r="F147" s="58" t="s">
        <v>12</v>
      </c>
      <c r="G147" s="113">
        <f t="shared" si="35"/>
        <v>0</v>
      </c>
      <c r="H147" s="113">
        <f t="shared" si="35"/>
        <v>0</v>
      </c>
      <c r="I147" s="163"/>
      <c r="J147" s="53">
        <v>0</v>
      </c>
      <c r="K147" s="54">
        <v>0</v>
      </c>
      <c r="L147" s="55">
        <v>0</v>
      </c>
      <c r="M147" s="56">
        <v>0</v>
      </c>
      <c r="N147" s="57">
        <v>0</v>
      </c>
      <c r="O147" s="22">
        <v>0</v>
      </c>
      <c r="P147" s="22"/>
    </row>
    <row r="148" spans="1:16" ht="18.75" customHeight="1" x14ac:dyDescent="0.25">
      <c r="A148" s="324" t="s">
        <v>24</v>
      </c>
      <c r="B148" s="327" t="s">
        <v>193</v>
      </c>
      <c r="C148" s="223" t="s">
        <v>85</v>
      </c>
      <c r="D148" s="244">
        <v>46387</v>
      </c>
      <c r="E148" s="244" t="s">
        <v>194</v>
      </c>
      <c r="F148" s="66" t="s">
        <v>9</v>
      </c>
      <c r="G148" s="112">
        <f t="shared" si="35"/>
        <v>0</v>
      </c>
      <c r="H148" s="112">
        <f t="shared" si="35"/>
        <v>0</v>
      </c>
      <c r="I148" s="160"/>
      <c r="J148" s="48">
        <f>J149+J150+J151+J152</f>
        <v>0</v>
      </c>
      <c r="K148" s="48">
        <f>K149+K150+K151+K152</f>
        <v>0</v>
      </c>
      <c r="L148" s="48">
        <f>L149+L150+L151+L152</f>
        <v>0</v>
      </c>
      <c r="M148" s="48">
        <f t="shared" si="37"/>
        <v>0</v>
      </c>
      <c r="N148" s="52">
        <f>SUM(N149:N152)</f>
        <v>0</v>
      </c>
      <c r="O148" s="21">
        <f>SUM(O149:O152)</f>
        <v>0</v>
      </c>
      <c r="P148" s="21"/>
    </row>
    <row r="149" spans="1:16" ht="18.75" x14ac:dyDescent="0.25">
      <c r="A149" s="325"/>
      <c r="B149" s="328"/>
      <c r="C149" s="224"/>
      <c r="D149" s="245"/>
      <c r="E149" s="245"/>
      <c r="F149" s="66" t="s">
        <v>180</v>
      </c>
      <c r="G149" s="99">
        <f t="shared" si="35"/>
        <v>0</v>
      </c>
      <c r="H149" s="99">
        <f t="shared" si="35"/>
        <v>0</v>
      </c>
      <c r="I149" s="162"/>
      <c r="J149" s="53">
        <v>0</v>
      </c>
      <c r="K149" s="54">
        <v>0</v>
      </c>
      <c r="L149" s="55">
        <v>0</v>
      </c>
      <c r="M149" s="56">
        <v>0</v>
      </c>
      <c r="N149" s="57">
        <v>0</v>
      </c>
      <c r="O149" s="22">
        <v>0</v>
      </c>
      <c r="P149" s="22"/>
    </row>
    <row r="150" spans="1:16" ht="18.75" x14ac:dyDescent="0.25">
      <c r="A150" s="325"/>
      <c r="B150" s="328"/>
      <c r="C150" s="224"/>
      <c r="D150" s="245"/>
      <c r="E150" s="245"/>
      <c r="F150" s="66" t="s">
        <v>10</v>
      </c>
      <c r="G150" s="99">
        <f t="shared" si="35"/>
        <v>0</v>
      </c>
      <c r="H150" s="99">
        <f t="shared" si="35"/>
        <v>0</v>
      </c>
      <c r="I150" s="162"/>
      <c r="J150" s="53">
        <v>0</v>
      </c>
      <c r="K150" s="54">
        <v>0</v>
      </c>
      <c r="L150" s="55">
        <v>0</v>
      </c>
      <c r="M150" s="56">
        <v>0</v>
      </c>
      <c r="N150" s="57">
        <v>0</v>
      </c>
      <c r="O150" s="22">
        <v>0</v>
      </c>
      <c r="P150" s="22"/>
    </row>
    <row r="151" spans="1:16" ht="18.75" x14ac:dyDescent="0.25">
      <c r="A151" s="325"/>
      <c r="B151" s="328"/>
      <c r="C151" s="224"/>
      <c r="D151" s="245"/>
      <c r="E151" s="245"/>
      <c r="F151" s="66" t="s">
        <v>11</v>
      </c>
      <c r="G151" s="99">
        <f t="shared" si="35"/>
        <v>0</v>
      </c>
      <c r="H151" s="99">
        <f t="shared" si="35"/>
        <v>0</v>
      </c>
      <c r="I151" s="162"/>
      <c r="J151" s="53">
        <v>0</v>
      </c>
      <c r="K151" s="54">
        <v>0</v>
      </c>
      <c r="L151" s="55">
        <v>0</v>
      </c>
      <c r="M151" s="56">
        <v>0</v>
      </c>
      <c r="N151" s="57">
        <v>0</v>
      </c>
      <c r="O151" s="22">
        <v>0</v>
      </c>
      <c r="P151" s="22"/>
    </row>
    <row r="152" spans="1:16" ht="77.25" customHeight="1" x14ac:dyDescent="0.25">
      <c r="A152" s="326"/>
      <c r="B152" s="329"/>
      <c r="C152" s="225"/>
      <c r="D152" s="246"/>
      <c r="E152" s="246"/>
      <c r="F152" s="66" t="s">
        <v>12</v>
      </c>
      <c r="G152" s="99">
        <f t="shared" si="35"/>
        <v>0</v>
      </c>
      <c r="H152" s="99">
        <f t="shared" si="35"/>
        <v>0</v>
      </c>
      <c r="I152" s="162"/>
      <c r="J152" s="53">
        <v>0</v>
      </c>
      <c r="K152" s="54">
        <v>0</v>
      </c>
      <c r="L152" s="55">
        <v>0</v>
      </c>
      <c r="M152" s="56">
        <v>0</v>
      </c>
      <c r="N152" s="57">
        <v>0</v>
      </c>
      <c r="O152" s="22">
        <v>0</v>
      </c>
      <c r="P152" s="22"/>
    </row>
    <row r="153" spans="1:16" ht="123.75" customHeight="1" x14ac:dyDescent="0.25">
      <c r="A153" s="68" t="s">
        <v>106</v>
      </c>
      <c r="B153" s="158" t="s">
        <v>193</v>
      </c>
      <c r="C153" s="104" t="s">
        <v>85</v>
      </c>
      <c r="D153" s="153">
        <v>46387</v>
      </c>
      <c r="E153" s="127" t="s">
        <v>209</v>
      </c>
      <c r="F153" s="147" t="s">
        <v>13</v>
      </c>
      <c r="G153" s="147" t="s">
        <v>13</v>
      </c>
      <c r="H153" s="158" t="s">
        <v>13</v>
      </c>
      <c r="I153" s="158"/>
      <c r="J153" s="53">
        <v>0</v>
      </c>
      <c r="K153" s="54">
        <v>0</v>
      </c>
      <c r="L153" s="55">
        <v>0</v>
      </c>
      <c r="M153" s="56">
        <v>0</v>
      </c>
      <c r="N153" s="57">
        <v>0</v>
      </c>
      <c r="O153" s="22">
        <v>0</v>
      </c>
      <c r="P153" s="22"/>
    </row>
    <row r="154" spans="1:16" ht="18.75" x14ac:dyDescent="0.25">
      <c r="A154" s="241" t="s">
        <v>25</v>
      </c>
      <c r="B154" s="223" t="s">
        <v>193</v>
      </c>
      <c r="C154" s="223" t="s">
        <v>85</v>
      </c>
      <c r="D154" s="244">
        <v>46387</v>
      </c>
      <c r="E154" s="244" t="s">
        <v>194</v>
      </c>
      <c r="F154" s="66" t="s">
        <v>9</v>
      </c>
      <c r="G154" s="112">
        <f t="shared" si="35"/>
        <v>0</v>
      </c>
      <c r="H154" s="112">
        <f t="shared" si="35"/>
        <v>0</v>
      </c>
      <c r="I154" s="160"/>
      <c r="J154" s="48">
        <f>J155+J156+J157+J158</f>
        <v>0</v>
      </c>
      <c r="K154" s="48">
        <f>K155+K156+K157+K158</f>
        <v>0</v>
      </c>
      <c r="L154" s="48">
        <f>L155+L156+L157+L158</f>
        <v>0</v>
      </c>
      <c r="M154" s="48">
        <f t="shared" si="37"/>
        <v>0</v>
      </c>
      <c r="N154" s="52">
        <f>SUM(N155:N158)</f>
        <v>0</v>
      </c>
      <c r="O154" s="21">
        <f>SUM(O155:O158)</f>
        <v>0</v>
      </c>
      <c r="P154" s="21"/>
    </row>
    <row r="155" spans="1:16" ht="18.75" x14ac:dyDescent="0.25">
      <c r="A155" s="242"/>
      <c r="B155" s="224"/>
      <c r="C155" s="224"/>
      <c r="D155" s="245"/>
      <c r="E155" s="245"/>
      <c r="F155" s="66" t="s">
        <v>180</v>
      </c>
      <c r="G155" s="99">
        <f t="shared" si="35"/>
        <v>0</v>
      </c>
      <c r="H155" s="99">
        <f t="shared" si="35"/>
        <v>0</v>
      </c>
      <c r="I155" s="162"/>
      <c r="J155" s="53">
        <v>0</v>
      </c>
      <c r="K155" s="54">
        <v>0</v>
      </c>
      <c r="L155" s="55">
        <v>0</v>
      </c>
      <c r="M155" s="56">
        <v>0</v>
      </c>
      <c r="N155" s="57">
        <v>0</v>
      </c>
      <c r="O155" s="22">
        <v>0</v>
      </c>
      <c r="P155" s="22"/>
    </row>
    <row r="156" spans="1:16" ht="18.75" x14ac:dyDescent="0.25">
      <c r="A156" s="242"/>
      <c r="B156" s="224"/>
      <c r="C156" s="224"/>
      <c r="D156" s="245"/>
      <c r="E156" s="245"/>
      <c r="F156" s="66" t="s">
        <v>10</v>
      </c>
      <c r="G156" s="99">
        <f t="shared" si="35"/>
        <v>0</v>
      </c>
      <c r="H156" s="99">
        <f t="shared" si="35"/>
        <v>0</v>
      </c>
      <c r="I156" s="162"/>
      <c r="J156" s="53">
        <v>0</v>
      </c>
      <c r="K156" s="54">
        <v>0</v>
      </c>
      <c r="L156" s="55">
        <v>0</v>
      </c>
      <c r="M156" s="56">
        <v>0</v>
      </c>
      <c r="N156" s="57">
        <v>0</v>
      </c>
      <c r="O156" s="22">
        <v>0</v>
      </c>
      <c r="P156" s="22"/>
    </row>
    <row r="157" spans="1:16" ht="18.75" x14ac:dyDescent="0.25">
      <c r="A157" s="242"/>
      <c r="B157" s="224"/>
      <c r="C157" s="224"/>
      <c r="D157" s="245"/>
      <c r="E157" s="245"/>
      <c r="F157" s="66" t="s">
        <v>11</v>
      </c>
      <c r="G157" s="99">
        <f t="shared" si="35"/>
        <v>0</v>
      </c>
      <c r="H157" s="99">
        <f t="shared" si="35"/>
        <v>0</v>
      </c>
      <c r="I157" s="162"/>
      <c r="J157" s="53">
        <v>0</v>
      </c>
      <c r="K157" s="54">
        <v>0</v>
      </c>
      <c r="L157" s="55">
        <v>0</v>
      </c>
      <c r="M157" s="56">
        <v>0</v>
      </c>
      <c r="N157" s="57">
        <v>0</v>
      </c>
      <c r="O157" s="22">
        <v>0</v>
      </c>
      <c r="P157" s="22"/>
    </row>
    <row r="158" spans="1:16" ht="66.75" customHeight="1" x14ac:dyDescent="0.25">
      <c r="A158" s="243"/>
      <c r="B158" s="225"/>
      <c r="C158" s="225"/>
      <c r="D158" s="246"/>
      <c r="E158" s="246"/>
      <c r="F158" s="66" t="s">
        <v>12</v>
      </c>
      <c r="G158" s="99">
        <f t="shared" si="35"/>
        <v>0</v>
      </c>
      <c r="H158" s="99">
        <f t="shared" si="35"/>
        <v>0</v>
      </c>
      <c r="I158" s="162"/>
      <c r="J158" s="53">
        <v>0</v>
      </c>
      <c r="K158" s="54">
        <v>0</v>
      </c>
      <c r="L158" s="55">
        <v>0</v>
      </c>
      <c r="M158" s="56">
        <v>0</v>
      </c>
      <c r="N158" s="57">
        <v>0</v>
      </c>
      <c r="O158" s="22">
        <v>0</v>
      </c>
      <c r="P158" s="22"/>
    </row>
    <row r="159" spans="1:16" ht="152.25" customHeight="1" x14ac:dyDescent="0.25">
      <c r="A159" s="152" t="s">
        <v>137</v>
      </c>
      <c r="B159" s="158" t="s">
        <v>193</v>
      </c>
      <c r="C159" s="104" t="s">
        <v>85</v>
      </c>
      <c r="D159" s="153">
        <v>46387</v>
      </c>
      <c r="E159" s="127" t="s">
        <v>195</v>
      </c>
      <c r="F159" s="147" t="s">
        <v>13</v>
      </c>
      <c r="G159" s="147" t="s">
        <v>13</v>
      </c>
      <c r="H159" s="158" t="s">
        <v>13</v>
      </c>
      <c r="I159" s="158"/>
      <c r="J159" s="53">
        <v>0</v>
      </c>
      <c r="K159" s="54">
        <v>0</v>
      </c>
      <c r="L159" s="55">
        <v>0</v>
      </c>
      <c r="M159" s="56">
        <v>0</v>
      </c>
      <c r="N159" s="57">
        <v>0</v>
      </c>
      <c r="O159" s="22">
        <v>0</v>
      </c>
      <c r="P159" s="22"/>
    </row>
    <row r="160" spans="1:16" ht="18.75" customHeight="1" x14ac:dyDescent="0.25">
      <c r="A160" s="241" t="s">
        <v>26</v>
      </c>
      <c r="B160" s="223" t="s">
        <v>193</v>
      </c>
      <c r="C160" s="223" t="s">
        <v>83</v>
      </c>
      <c r="D160" s="244">
        <v>46387</v>
      </c>
      <c r="E160" s="244" t="s">
        <v>194</v>
      </c>
      <c r="F160" s="66" t="s">
        <v>9</v>
      </c>
      <c r="G160" s="112">
        <f t="shared" si="35"/>
        <v>0</v>
      </c>
      <c r="H160" s="112">
        <f t="shared" si="35"/>
        <v>0</v>
      </c>
      <c r="I160" s="160"/>
      <c r="J160" s="48">
        <f>J161+J162+J163+J164</f>
        <v>0</v>
      </c>
      <c r="K160" s="48">
        <f>K161+K162+K163+K164</f>
        <v>0</v>
      </c>
      <c r="L160" s="48">
        <f>L161+L162+L163+L164</f>
        <v>0</v>
      </c>
      <c r="M160" s="48">
        <f t="shared" si="37"/>
        <v>0</v>
      </c>
      <c r="N160" s="52">
        <f t="shared" ref="N160:N166" si="39">SUM(N161:N164)</f>
        <v>0</v>
      </c>
      <c r="O160" s="21">
        <f>SUM(O161:O164)</f>
        <v>0</v>
      </c>
      <c r="P160" s="21"/>
    </row>
    <row r="161" spans="1:16" ht="18.75" x14ac:dyDescent="0.25">
      <c r="A161" s="242"/>
      <c r="B161" s="224"/>
      <c r="C161" s="224"/>
      <c r="D161" s="245"/>
      <c r="E161" s="245"/>
      <c r="F161" s="66" t="s">
        <v>180</v>
      </c>
      <c r="G161" s="99">
        <f t="shared" si="35"/>
        <v>0</v>
      </c>
      <c r="H161" s="99">
        <f t="shared" si="35"/>
        <v>0</v>
      </c>
      <c r="I161" s="162"/>
      <c r="J161" s="53">
        <f>SUM(J162:J165)</f>
        <v>0</v>
      </c>
      <c r="K161" s="54">
        <f>SUM(K162:K165)</f>
        <v>0</v>
      </c>
      <c r="L161" s="55">
        <f>SUM(L162:L165)</f>
        <v>0</v>
      </c>
      <c r="M161" s="56">
        <f t="shared" si="37"/>
        <v>0</v>
      </c>
      <c r="N161" s="57">
        <f t="shared" si="39"/>
        <v>0</v>
      </c>
      <c r="O161" s="22">
        <v>0</v>
      </c>
      <c r="P161" s="22"/>
    </row>
    <row r="162" spans="1:16" ht="18.75" x14ac:dyDescent="0.25">
      <c r="A162" s="242"/>
      <c r="B162" s="224"/>
      <c r="C162" s="224"/>
      <c r="D162" s="245"/>
      <c r="E162" s="245"/>
      <c r="F162" s="66" t="s">
        <v>10</v>
      </c>
      <c r="G162" s="99">
        <f t="shared" si="35"/>
        <v>0</v>
      </c>
      <c r="H162" s="99">
        <f t="shared" si="35"/>
        <v>0</v>
      </c>
      <c r="I162" s="162"/>
      <c r="J162" s="53">
        <v>0</v>
      </c>
      <c r="K162" s="54">
        <v>0</v>
      </c>
      <c r="L162" s="55">
        <v>0</v>
      </c>
      <c r="M162" s="56">
        <v>0</v>
      </c>
      <c r="N162" s="57">
        <v>0</v>
      </c>
      <c r="O162" s="22">
        <v>0</v>
      </c>
      <c r="P162" s="22"/>
    </row>
    <row r="163" spans="1:16" ht="18.75" x14ac:dyDescent="0.25">
      <c r="A163" s="242"/>
      <c r="B163" s="224"/>
      <c r="C163" s="224"/>
      <c r="D163" s="245"/>
      <c r="E163" s="245"/>
      <c r="F163" s="66" t="s">
        <v>11</v>
      </c>
      <c r="G163" s="99">
        <f t="shared" si="35"/>
        <v>0</v>
      </c>
      <c r="H163" s="99">
        <f t="shared" si="35"/>
        <v>0</v>
      </c>
      <c r="I163" s="162"/>
      <c r="J163" s="53">
        <v>0</v>
      </c>
      <c r="K163" s="54">
        <v>0</v>
      </c>
      <c r="L163" s="55">
        <v>0</v>
      </c>
      <c r="M163" s="56">
        <v>0</v>
      </c>
      <c r="N163" s="57">
        <v>0</v>
      </c>
      <c r="O163" s="22">
        <v>0</v>
      </c>
      <c r="P163" s="22"/>
    </row>
    <row r="164" spans="1:16" ht="18.75" x14ac:dyDescent="0.25">
      <c r="A164" s="243"/>
      <c r="B164" s="225"/>
      <c r="C164" s="225"/>
      <c r="D164" s="246"/>
      <c r="E164" s="246"/>
      <c r="F164" s="66" t="s">
        <v>12</v>
      </c>
      <c r="G164" s="99">
        <f t="shared" si="35"/>
        <v>0</v>
      </c>
      <c r="H164" s="99">
        <f t="shared" si="35"/>
        <v>0</v>
      </c>
      <c r="I164" s="162"/>
      <c r="J164" s="53">
        <v>0</v>
      </c>
      <c r="K164" s="54">
        <v>0</v>
      </c>
      <c r="L164" s="55">
        <v>0</v>
      </c>
      <c r="M164" s="56">
        <v>0</v>
      </c>
      <c r="N164" s="57">
        <v>0</v>
      </c>
      <c r="O164" s="22">
        <v>0</v>
      </c>
      <c r="P164" s="22"/>
    </row>
    <row r="165" spans="1:16" ht="109.5" customHeight="1" x14ac:dyDescent="0.25">
      <c r="A165" s="182" t="s">
        <v>107</v>
      </c>
      <c r="B165" s="158" t="s">
        <v>193</v>
      </c>
      <c r="C165" s="104" t="s">
        <v>83</v>
      </c>
      <c r="D165" s="153">
        <v>46387</v>
      </c>
      <c r="E165" s="181" t="s">
        <v>210</v>
      </c>
      <c r="F165" s="147" t="s">
        <v>13</v>
      </c>
      <c r="G165" s="147" t="s">
        <v>13</v>
      </c>
      <c r="H165" s="158" t="s">
        <v>13</v>
      </c>
      <c r="I165" s="158"/>
      <c r="J165" s="53">
        <v>0</v>
      </c>
      <c r="K165" s="54">
        <v>0</v>
      </c>
      <c r="L165" s="55">
        <v>0</v>
      </c>
      <c r="M165" s="56">
        <v>0</v>
      </c>
      <c r="N165" s="57">
        <v>0</v>
      </c>
      <c r="O165" s="22">
        <v>0</v>
      </c>
      <c r="P165" s="22"/>
    </row>
    <row r="166" spans="1:16" ht="18.75" customHeight="1" x14ac:dyDescent="0.25">
      <c r="A166" s="286" t="s">
        <v>123</v>
      </c>
      <c r="B166" s="268" t="s">
        <v>193</v>
      </c>
      <c r="C166" s="268" t="s">
        <v>154</v>
      </c>
      <c r="D166" s="330">
        <v>46387</v>
      </c>
      <c r="E166" s="330" t="s">
        <v>194</v>
      </c>
      <c r="F166" s="58" t="s">
        <v>9</v>
      </c>
      <c r="G166" s="112">
        <f t="shared" si="35"/>
        <v>35313.4</v>
      </c>
      <c r="H166" s="160">
        <f>H167+H168+H169+H170</f>
        <v>60</v>
      </c>
      <c r="I166" s="160"/>
      <c r="J166" s="48">
        <f>J167+J168+J169+J170</f>
        <v>0</v>
      </c>
      <c r="K166" s="48">
        <f>K167+K168+K169+K170</f>
        <v>0</v>
      </c>
      <c r="L166" s="48">
        <f>L167+L168+L169+L170</f>
        <v>0</v>
      </c>
      <c r="M166" s="48">
        <f t="shared" si="37"/>
        <v>35313.4</v>
      </c>
      <c r="N166" s="52">
        <f t="shared" si="39"/>
        <v>0</v>
      </c>
      <c r="O166" s="21">
        <f>SUM(O167:O170)</f>
        <v>0</v>
      </c>
      <c r="P166" s="21"/>
    </row>
    <row r="167" spans="1:16" ht="18.75" x14ac:dyDescent="0.25">
      <c r="A167" s="287"/>
      <c r="B167" s="269"/>
      <c r="C167" s="269"/>
      <c r="D167" s="331"/>
      <c r="E167" s="331"/>
      <c r="F167" s="58" t="s">
        <v>180</v>
      </c>
      <c r="G167" s="113">
        <f t="shared" si="35"/>
        <v>0</v>
      </c>
      <c r="H167" s="163">
        <f>H172+H179</f>
        <v>0</v>
      </c>
      <c r="I167" s="163"/>
      <c r="J167" s="53">
        <f t="shared" ref="J167:J170" si="40">J172</f>
        <v>0</v>
      </c>
      <c r="K167" s="54">
        <f t="shared" ref="K167:K170" si="41">K172</f>
        <v>0</v>
      </c>
      <c r="L167" s="55">
        <f t="shared" ref="L167:L170" si="42">L172</f>
        <v>0</v>
      </c>
      <c r="M167" s="56">
        <f t="shared" ref="M167:M170" si="43">M172</f>
        <v>0</v>
      </c>
      <c r="N167" s="57">
        <f t="shared" ref="N167:N170" si="44">N172</f>
        <v>0</v>
      </c>
      <c r="O167" s="22">
        <f t="shared" ref="O167:O170" si="45">O172</f>
        <v>0</v>
      </c>
      <c r="P167" s="22"/>
    </row>
    <row r="168" spans="1:16" ht="18.75" x14ac:dyDescent="0.25">
      <c r="A168" s="287"/>
      <c r="B168" s="269"/>
      <c r="C168" s="269"/>
      <c r="D168" s="331"/>
      <c r="E168" s="331"/>
      <c r="F168" s="58" t="s">
        <v>10</v>
      </c>
      <c r="G168" s="113">
        <f t="shared" ref="G168:H238" si="46">SUM(J168:O168)</f>
        <v>0</v>
      </c>
      <c r="H168" s="163">
        <f t="shared" ref="H168:H170" si="47">H173+H180</f>
        <v>0</v>
      </c>
      <c r="I168" s="163"/>
      <c r="J168" s="53">
        <f t="shared" si="40"/>
        <v>0</v>
      </c>
      <c r="K168" s="54">
        <f t="shared" si="41"/>
        <v>0</v>
      </c>
      <c r="L168" s="55">
        <f t="shared" si="42"/>
        <v>0</v>
      </c>
      <c r="M168" s="56">
        <f t="shared" si="43"/>
        <v>0</v>
      </c>
      <c r="N168" s="57">
        <f t="shared" si="44"/>
        <v>0</v>
      </c>
      <c r="O168" s="22">
        <f t="shared" si="45"/>
        <v>0</v>
      </c>
      <c r="P168" s="22"/>
    </row>
    <row r="169" spans="1:16" ht="18.75" x14ac:dyDescent="0.25">
      <c r="A169" s="287"/>
      <c r="B169" s="269"/>
      <c r="C169" s="269"/>
      <c r="D169" s="331"/>
      <c r="E169" s="331"/>
      <c r="F169" s="58" t="s">
        <v>11</v>
      </c>
      <c r="G169" s="113">
        <f>SUM(J169:O169)</f>
        <v>35313.4</v>
      </c>
      <c r="H169" s="163">
        <f t="shared" si="47"/>
        <v>60</v>
      </c>
      <c r="I169" s="163"/>
      <c r="J169" s="53">
        <f t="shared" si="40"/>
        <v>0</v>
      </c>
      <c r="K169" s="54">
        <f t="shared" si="41"/>
        <v>0</v>
      </c>
      <c r="L169" s="55">
        <f t="shared" si="42"/>
        <v>0</v>
      </c>
      <c r="M169" s="56">
        <f>M174+M181</f>
        <v>35313.4</v>
      </c>
      <c r="N169" s="57">
        <f t="shared" si="44"/>
        <v>0</v>
      </c>
      <c r="O169" s="22">
        <f t="shared" si="45"/>
        <v>0</v>
      </c>
      <c r="P169" s="22"/>
    </row>
    <row r="170" spans="1:16" ht="85.5" customHeight="1" x14ac:dyDescent="0.25">
      <c r="A170" s="288"/>
      <c r="B170" s="270"/>
      <c r="C170" s="270"/>
      <c r="D170" s="332"/>
      <c r="E170" s="332"/>
      <c r="F170" s="58" t="s">
        <v>12</v>
      </c>
      <c r="G170" s="113">
        <f t="shared" si="46"/>
        <v>0</v>
      </c>
      <c r="H170" s="163">
        <f t="shared" si="47"/>
        <v>0</v>
      </c>
      <c r="I170" s="163"/>
      <c r="J170" s="53">
        <f t="shared" si="40"/>
        <v>0</v>
      </c>
      <c r="K170" s="54">
        <f t="shared" si="41"/>
        <v>0</v>
      </c>
      <c r="L170" s="55">
        <f t="shared" si="42"/>
        <v>0</v>
      </c>
      <c r="M170" s="56">
        <f t="shared" si="43"/>
        <v>0</v>
      </c>
      <c r="N170" s="57">
        <f t="shared" si="44"/>
        <v>0</v>
      </c>
      <c r="O170" s="22">
        <f t="shared" si="45"/>
        <v>0</v>
      </c>
      <c r="P170" s="22"/>
    </row>
    <row r="171" spans="1:16" ht="18.75" x14ac:dyDescent="0.25">
      <c r="A171" s="333" t="s">
        <v>152</v>
      </c>
      <c r="B171" s="339" t="s">
        <v>193</v>
      </c>
      <c r="C171" s="223" t="s">
        <v>154</v>
      </c>
      <c r="D171" s="244">
        <v>46387</v>
      </c>
      <c r="E171" s="244" t="s">
        <v>194</v>
      </c>
      <c r="F171" s="66" t="s">
        <v>9</v>
      </c>
      <c r="G171" s="112">
        <f t="shared" si="46"/>
        <v>29013</v>
      </c>
      <c r="H171" s="160">
        <f>H172+H173+H174+H175</f>
        <v>60</v>
      </c>
      <c r="I171" s="160"/>
      <c r="J171" s="48">
        <f>J172+J173+J174+J175</f>
        <v>0</v>
      </c>
      <c r="K171" s="48">
        <f>K172+K173+K174+K175</f>
        <v>0</v>
      </c>
      <c r="L171" s="48">
        <f>L172+L173+L174+L175</f>
        <v>0</v>
      </c>
      <c r="M171" s="48">
        <f>SUM(M172:M175)</f>
        <v>29013</v>
      </c>
      <c r="N171" s="52">
        <f>SUM(N172:N175)</f>
        <v>0</v>
      </c>
      <c r="O171" s="21">
        <f>SUM(O172:O175)</f>
        <v>0</v>
      </c>
      <c r="P171" s="21"/>
    </row>
    <row r="172" spans="1:16" ht="18.75" x14ac:dyDescent="0.25">
      <c r="A172" s="334"/>
      <c r="B172" s="340"/>
      <c r="C172" s="224"/>
      <c r="D172" s="245"/>
      <c r="E172" s="245"/>
      <c r="F172" s="66" t="s">
        <v>180</v>
      </c>
      <c r="G172" s="99">
        <f t="shared" si="46"/>
        <v>0</v>
      </c>
      <c r="H172" s="162">
        <v>0</v>
      </c>
      <c r="I172" s="162"/>
      <c r="J172" s="70">
        <v>0</v>
      </c>
      <c r="K172" s="75">
        <v>0</v>
      </c>
      <c r="L172" s="76">
        <v>0</v>
      </c>
      <c r="M172" s="77">
        <v>0</v>
      </c>
      <c r="N172" s="78">
        <v>0</v>
      </c>
      <c r="O172" s="22">
        <v>0</v>
      </c>
      <c r="P172" s="22"/>
    </row>
    <row r="173" spans="1:16" ht="18.75" x14ac:dyDescent="0.25">
      <c r="A173" s="334"/>
      <c r="B173" s="340"/>
      <c r="C173" s="224"/>
      <c r="D173" s="245"/>
      <c r="E173" s="245"/>
      <c r="F173" s="66" t="s">
        <v>10</v>
      </c>
      <c r="G173" s="99">
        <f t="shared" si="46"/>
        <v>0</v>
      </c>
      <c r="H173" s="162">
        <v>0</v>
      </c>
      <c r="I173" s="162"/>
      <c r="J173" s="53">
        <v>0</v>
      </c>
      <c r="K173" s="54">
        <v>0</v>
      </c>
      <c r="L173" s="55">
        <v>0</v>
      </c>
      <c r="M173" s="56">
        <v>0</v>
      </c>
      <c r="N173" s="57">
        <v>0</v>
      </c>
      <c r="O173" s="22">
        <v>0</v>
      </c>
      <c r="P173" s="22"/>
    </row>
    <row r="174" spans="1:16" ht="18.75" x14ac:dyDescent="0.25">
      <c r="A174" s="334"/>
      <c r="B174" s="340"/>
      <c r="C174" s="224"/>
      <c r="D174" s="245"/>
      <c r="E174" s="245"/>
      <c r="F174" s="66" t="s">
        <v>11</v>
      </c>
      <c r="G174" s="99">
        <f t="shared" si="46"/>
        <v>29013</v>
      </c>
      <c r="H174" s="162">
        <v>60</v>
      </c>
      <c r="I174" s="162"/>
      <c r="J174" s="53">
        <v>0</v>
      </c>
      <c r="K174" s="54">
        <v>0</v>
      </c>
      <c r="L174" s="55">
        <v>0</v>
      </c>
      <c r="M174" s="56">
        <v>29013</v>
      </c>
      <c r="N174" s="57">
        <v>0</v>
      </c>
      <c r="O174" s="22">
        <v>0</v>
      </c>
      <c r="P174" s="22"/>
    </row>
    <row r="175" spans="1:16" ht="75" customHeight="1" x14ac:dyDescent="0.25">
      <c r="A175" s="335"/>
      <c r="B175" s="341"/>
      <c r="C175" s="225"/>
      <c r="D175" s="246"/>
      <c r="E175" s="246"/>
      <c r="F175" s="66" t="s">
        <v>12</v>
      </c>
      <c r="G175" s="99">
        <f t="shared" si="46"/>
        <v>0</v>
      </c>
      <c r="H175" s="162">
        <v>0</v>
      </c>
      <c r="I175" s="162"/>
      <c r="J175" s="53">
        <v>0</v>
      </c>
      <c r="K175" s="54">
        <v>0</v>
      </c>
      <c r="L175" s="55">
        <v>0</v>
      </c>
      <c r="M175" s="56">
        <v>0</v>
      </c>
      <c r="N175" s="57">
        <v>0</v>
      </c>
      <c r="O175" s="22">
        <v>0</v>
      </c>
      <c r="P175" s="22"/>
    </row>
    <row r="176" spans="1:16" ht="227.25" customHeight="1" x14ac:dyDescent="0.25">
      <c r="A176" s="68" t="s">
        <v>153</v>
      </c>
      <c r="B176" s="158" t="s">
        <v>193</v>
      </c>
      <c r="C176" s="134" t="s">
        <v>154</v>
      </c>
      <c r="D176" s="153">
        <v>46387</v>
      </c>
      <c r="E176" s="183" t="s">
        <v>229</v>
      </c>
      <c r="F176" s="147" t="s">
        <v>13</v>
      </c>
      <c r="G176" s="147" t="s">
        <v>13</v>
      </c>
      <c r="H176" s="158" t="s">
        <v>13</v>
      </c>
      <c r="I176" s="158"/>
      <c r="J176" s="53"/>
      <c r="K176" s="54"/>
      <c r="L176" s="55"/>
      <c r="M176" s="56"/>
      <c r="N176" s="57"/>
      <c r="O176" s="22"/>
      <c r="P176" s="22"/>
    </row>
    <row r="177" spans="1:16" ht="49.5" customHeight="1" x14ac:dyDescent="0.25">
      <c r="A177" s="342" t="s">
        <v>234</v>
      </c>
      <c r="B177" s="343"/>
      <c r="C177" s="343"/>
      <c r="D177" s="343"/>
      <c r="E177" s="343"/>
      <c r="F177" s="343"/>
      <c r="G177" s="343"/>
      <c r="H177" s="344"/>
      <c r="I177" s="200"/>
      <c r="J177" s="188"/>
      <c r="K177" s="189"/>
      <c r="L177" s="190"/>
      <c r="M177" s="191"/>
      <c r="N177" s="118"/>
      <c r="O177" s="192"/>
      <c r="P177" s="192"/>
    </row>
    <row r="178" spans="1:16" ht="18.75" x14ac:dyDescent="0.25">
      <c r="A178" s="333" t="s">
        <v>213</v>
      </c>
      <c r="B178" s="339" t="s">
        <v>193</v>
      </c>
      <c r="C178" s="223" t="s">
        <v>154</v>
      </c>
      <c r="D178" s="244">
        <v>46387</v>
      </c>
      <c r="E178" s="244" t="s">
        <v>194</v>
      </c>
      <c r="F178" s="66" t="s">
        <v>9</v>
      </c>
      <c r="G178" s="112">
        <f t="shared" ref="G178:G182" si="48">SUM(J178:O178)</f>
        <v>6300.4</v>
      </c>
      <c r="H178" s="160">
        <f>H179+H180+H181+H182</f>
        <v>0</v>
      </c>
      <c r="I178" s="160"/>
      <c r="J178" s="48">
        <f>J179+J180+J181+J182</f>
        <v>0</v>
      </c>
      <c r="K178" s="48">
        <f>K179+K180+K181+K182</f>
        <v>0</v>
      </c>
      <c r="L178" s="48">
        <f>L179+L180+L181+L182</f>
        <v>0</v>
      </c>
      <c r="M178" s="48">
        <f>SUM(M179:M182)</f>
        <v>6300.4</v>
      </c>
      <c r="N178" s="52">
        <f>SUM(N179:N182)</f>
        <v>0</v>
      </c>
      <c r="O178" s="21">
        <f>SUM(O179:O182)</f>
        <v>0</v>
      </c>
      <c r="P178" s="21"/>
    </row>
    <row r="179" spans="1:16" ht="18.75" x14ac:dyDescent="0.25">
      <c r="A179" s="334"/>
      <c r="B179" s="340"/>
      <c r="C179" s="224"/>
      <c r="D179" s="245"/>
      <c r="E179" s="245"/>
      <c r="F179" s="66" t="s">
        <v>180</v>
      </c>
      <c r="G179" s="99">
        <f t="shared" si="48"/>
        <v>0</v>
      </c>
      <c r="H179" s="162">
        <v>0</v>
      </c>
      <c r="I179" s="162"/>
      <c r="J179" s="70">
        <v>0</v>
      </c>
      <c r="K179" s="75">
        <v>0</v>
      </c>
      <c r="L179" s="76">
        <v>0</v>
      </c>
      <c r="M179" s="77">
        <v>0</v>
      </c>
      <c r="N179" s="78">
        <v>0</v>
      </c>
      <c r="O179" s="22">
        <v>0</v>
      </c>
      <c r="P179" s="22"/>
    </row>
    <row r="180" spans="1:16" ht="18.75" x14ac:dyDescent="0.25">
      <c r="A180" s="334"/>
      <c r="B180" s="340"/>
      <c r="C180" s="224"/>
      <c r="D180" s="245"/>
      <c r="E180" s="245"/>
      <c r="F180" s="66" t="s">
        <v>10</v>
      </c>
      <c r="G180" s="99">
        <f t="shared" si="48"/>
        <v>0</v>
      </c>
      <c r="H180" s="162">
        <v>0</v>
      </c>
      <c r="I180" s="162"/>
      <c r="J180" s="53">
        <v>0</v>
      </c>
      <c r="K180" s="54">
        <v>0</v>
      </c>
      <c r="L180" s="55">
        <v>0</v>
      </c>
      <c r="M180" s="56">
        <v>0</v>
      </c>
      <c r="N180" s="57">
        <v>0</v>
      </c>
      <c r="O180" s="22">
        <v>0</v>
      </c>
      <c r="P180" s="22"/>
    </row>
    <row r="181" spans="1:16" ht="18.75" x14ac:dyDescent="0.25">
      <c r="A181" s="334"/>
      <c r="B181" s="340"/>
      <c r="C181" s="224"/>
      <c r="D181" s="245"/>
      <c r="E181" s="245"/>
      <c r="F181" s="66" t="s">
        <v>11</v>
      </c>
      <c r="G181" s="99">
        <f t="shared" si="48"/>
        <v>6300.4</v>
      </c>
      <c r="H181" s="162">
        <v>0</v>
      </c>
      <c r="I181" s="162"/>
      <c r="J181" s="53">
        <v>0</v>
      </c>
      <c r="K181" s="54">
        <v>0</v>
      </c>
      <c r="L181" s="55">
        <v>0</v>
      </c>
      <c r="M181" s="56">
        <v>6300.4</v>
      </c>
      <c r="N181" s="57">
        <v>0</v>
      </c>
      <c r="O181" s="22">
        <v>0</v>
      </c>
      <c r="P181" s="22"/>
    </row>
    <row r="182" spans="1:16" ht="75" customHeight="1" x14ac:dyDescent="0.25">
      <c r="A182" s="335"/>
      <c r="B182" s="341"/>
      <c r="C182" s="225"/>
      <c r="D182" s="246"/>
      <c r="E182" s="246"/>
      <c r="F182" s="66" t="s">
        <v>12</v>
      </c>
      <c r="G182" s="99">
        <f t="shared" si="48"/>
        <v>0</v>
      </c>
      <c r="H182" s="162">
        <v>0</v>
      </c>
      <c r="I182" s="162"/>
      <c r="J182" s="53">
        <v>0</v>
      </c>
      <c r="K182" s="54">
        <v>0</v>
      </c>
      <c r="L182" s="55">
        <v>0</v>
      </c>
      <c r="M182" s="56">
        <v>0</v>
      </c>
      <c r="N182" s="57">
        <v>0</v>
      </c>
      <c r="O182" s="22">
        <v>0</v>
      </c>
      <c r="P182" s="22"/>
    </row>
    <row r="183" spans="1:16" ht="227.25" customHeight="1" x14ac:dyDescent="0.25">
      <c r="A183" s="68" t="s">
        <v>214</v>
      </c>
      <c r="B183" s="158" t="s">
        <v>193</v>
      </c>
      <c r="C183" s="184" t="s">
        <v>154</v>
      </c>
      <c r="D183" s="183">
        <v>46387</v>
      </c>
      <c r="E183" s="183" t="s">
        <v>215</v>
      </c>
      <c r="F183" s="184" t="s">
        <v>13</v>
      </c>
      <c r="G183" s="184" t="s">
        <v>13</v>
      </c>
      <c r="H183" s="158" t="s">
        <v>13</v>
      </c>
      <c r="I183" s="158"/>
      <c r="J183" s="53"/>
      <c r="K183" s="54"/>
      <c r="L183" s="55"/>
      <c r="M183" s="56"/>
      <c r="N183" s="57"/>
      <c r="O183" s="22"/>
      <c r="P183" s="22"/>
    </row>
    <row r="184" spans="1:16" ht="18.75" customHeight="1" x14ac:dyDescent="0.25">
      <c r="A184" s="321" t="s">
        <v>177</v>
      </c>
      <c r="B184" s="226" t="s">
        <v>193</v>
      </c>
      <c r="C184" s="336" t="s">
        <v>155</v>
      </c>
      <c r="D184" s="274">
        <v>46387</v>
      </c>
      <c r="E184" s="274" t="s">
        <v>193</v>
      </c>
      <c r="F184" s="58" t="s">
        <v>9</v>
      </c>
      <c r="G184" s="112">
        <f t="shared" si="46"/>
        <v>6951.7</v>
      </c>
      <c r="H184" s="160">
        <f>H185+H186+H187+H188</f>
        <v>3230.5</v>
      </c>
      <c r="I184" s="160"/>
      <c r="J184" s="48">
        <f>J185+J186+J187+J188</f>
        <v>3632.2</v>
      </c>
      <c r="K184" s="48">
        <f>K185+K186+K187+K188</f>
        <v>3319.5</v>
      </c>
      <c r="L184" s="48">
        <f>L185+L186+L187+L188</f>
        <v>0</v>
      </c>
      <c r="M184" s="48">
        <f t="shared" ref="M184:M241" si="49">SUM(M185:M188)</f>
        <v>0</v>
      </c>
      <c r="N184" s="52">
        <f t="shared" ref="N184:N241" si="50">SUM(N185:N188)</f>
        <v>0</v>
      </c>
      <c r="O184" s="21">
        <f>SUM(O185:O188)</f>
        <v>0</v>
      </c>
      <c r="P184" s="21"/>
    </row>
    <row r="185" spans="1:16" ht="18.75" x14ac:dyDescent="0.25">
      <c r="A185" s="322"/>
      <c r="B185" s="227"/>
      <c r="C185" s="337"/>
      <c r="D185" s="275"/>
      <c r="E185" s="275"/>
      <c r="F185" s="58" t="s">
        <v>180</v>
      </c>
      <c r="G185" s="113">
        <f t="shared" si="46"/>
        <v>0</v>
      </c>
      <c r="H185" s="163">
        <v>0</v>
      </c>
      <c r="I185" s="163"/>
      <c r="J185" s="53">
        <f>J190+J196</f>
        <v>0</v>
      </c>
      <c r="K185" s="54">
        <f>K190+K196</f>
        <v>0</v>
      </c>
      <c r="L185" s="55">
        <v>0</v>
      </c>
      <c r="M185" s="56">
        <f>SUM(M186:M189)</f>
        <v>0</v>
      </c>
      <c r="N185" s="57">
        <f>SUM(N186:N189)</f>
        <v>0</v>
      </c>
      <c r="O185" s="22">
        <v>0</v>
      </c>
      <c r="P185" s="22"/>
    </row>
    <row r="186" spans="1:16" ht="18.75" x14ac:dyDescent="0.25">
      <c r="A186" s="322"/>
      <c r="B186" s="227"/>
      <c r="C186" s="337"/>
      <c r="D186" s="275"/>
      <c r="E186" s="275"/>
      <c r="F186" s="58" t="s">
        <v>10</v>
      </c>
      <c r="G186" s="113">
        <f t="shared" si="46"/>
        <v>0</v>
      </c>
      <c r="H186" s="163">
        <v>0</v>
      </c>
      <c r="I186" s="163"/>
      <c r="J186" s="53">
        <f t="shared" ref="J186:J188" si="51">J191+J197</f>
        <v>0</v>
      </c>
      <c r="K186" s="54">
        <v>0</v>
      </c>
      <c r="L186" s="55">
        <v>0</v>
      </c>
      <c r="M186" s="56">
        <v>0</v>
      </c>
      <c r="N186" s="57">
        <v>0</v>
      </c>
      <c r="O186" s="22">
        <v>0</v>
      </c>
      <c r="P186" s="22"/>
    </row>
    <row r="187" spans="1:16" ht="55.5" customHeight="1" x14ac:dyDescent="0.25">
      <c r="A187" s="322"/>
      <c r="B187" s="227"/>
      <c r="C187" s="337"/>
      <c r="D187" s="275"/>
      <c r="E187" s="275"/>
      <c r="F187" s="58" t="s">
        <v>11</v>
      </c>
      <c r="G187" s="113">
        <f>SUM(J187:O187)</f>
        <v>6951.7</v>
      </c>
      <c r="H187" s="163">
        <f>H198</f>
        <v>3230.5</v>
      </c>
      <c r="I187" s="163"/>
      <c r="J187" s="53">
        <f>J192+J198</f>
        <v>3632.2</v>
      </c>
      <c r="K187" s="54">
        <f>K198</f>
        <v>3319.5</v>
      </c>
      <c r="L187" s="55">
        <v>0</v>
      </c>
      <c r="M187" s="56">
        <v>0</v>
      </c>
      <c r="N187" s="57">
        <v>0</v>
      </c>
      <c r="O187" s="22">
        <v>0</v>
      </c>
      <c r="P187" s="22"/>
    </row>
    <row r="188" spans="1:16" ht="138.75" customHeight="1" x14ac:dyDescent="0.25">
      <c r="A188" s="323"/>
      <c r="B188" s="228"/>
      <c r="C188" s="338"/>
      <c r="D188" s="276"/>
      <c r="E188" s="276"/>
      <c r="F188" s="58" t="s">
        <v>12</v>
      </c>
      <c r="G188" s="113">
        <f t="shared" si="46"/>
        <v>0</v>
      </c>
      <c r="H188" s="163">
        <v>0</v>
      </c>
      <c r="I188" s="163"/>
      <c r="J188" s="53">
        <f t="shared" si="51"/>
        <v>0</v>
      </c>
      <c r="K188" s="54">
        <v>0</v>
      </c>
      <c r="L188" s="55">
        <v>0</v>
      </c>
      <c r="M188" s="56">
        <v>0</v>
      </c>
      <c r="N188" s="57">
        <v>0</v>
      </c>
      <c r="O188" s="22">
        <v>0</v>
      </c>
      <c r="P188" s="22"/>
    </row>
    <row r="189" spans="1:16" ht="18.75" x14ac:dyDescent="0.25">
      <c r="A189" s="241" t="s">
        <v>27</v>
      </c>
      <c r="B189" s="223" t="s">
        <v>193</v>
      </c>
      <c r="C189" s="223" t="s">
        <v>50</v>
      </c>
      <c r="D189" s="244">
        <v>46387</v>
      </c>
      <c r="E189" s="244" t="s">
        <v>194</v>
      </c>
      <c r="F189" s="66" t="s">
        <v>9</v>
      </c>
      <c r="G189" s="112">
        <f t="shared" si="46"/>
        <v>0</v>
      </c>
      <c r="H189" s="112">
        <f t="shared" si="46"/>
        <v>0</v>
      </c>
      <c r="I189" s="160"/>
      <c r="J189" s="48">
        <f>J190+J191+J192+J193</f>
        <v>0</v>
      </c>
      <c r="K189" s="48">
        <f>K190+K191+K192+K193</f>
        <v>0</v>
      </c>
      <c r="L189" s="48">
        <f>L190+L191+L192+L193</f>
        <v>0</v>
      </c>
      <c r="M189" s="48">
        <f t="shared" si="49"/>
        <v>0</v>
      </c>
      <c r="N189" s="52">
        <f t="shared" si="50"/>
        <v>0</v>
      </c>
      <c r="O189" s="21">
        <f>SUM(O190:O193)</f>
        <v>0</v>
      </c>
      <c r="P189" s="21"/>
    </row>
    <row r="190" spans="1:16" ht="18.75" x14ac:dyDescent="0.25">
      <c r="A190" s="242"/>
      <c r="B190" s="224"/>
      <c r="C190" s="224"/>
      <c r="D190" s="245"/>
      <c r="E190" s="245"/>
      <c r="F190" s="66" t="s">
        <v>180</v>
      </c>
      <c r="G190" s="99">
        <f t="shared" si="46"/>
        <v>0</v>
      </c>
      <c r="H190" s="99">
        <f t="shared" si="46"/>
        <v>0</v>
      </c>
      <c r="I190" s="162"/>
      <c r="J190" s="53">
        <f>SUM(J191:J194)</f>
        <v>0</v>
      </c>
      <c r="K190" s="54">
        <f>SUM(K191:K194)</f>
        <v>0</v>
      </c>
      <c r="L190" s="55">
        <f>SUM(L191:L194)</f>
        <v>0</v>
      </c>
      <c r="M190" s="56">
        <f t="shared" si="49"/>
        <v>0</v>
      </c>
      <c r="N190" s="57">
        <f t="shared" si="50"/>
        <v>0</v>
      </c>
      <c r="O190" s="22">
        <v>0</v>
      </c>
      <c r="P190" s="22"/>
    </row>
    <row r="191" spans="1:16" ht="18.75" x14ac:dyDescent="0.25">
      <c r="A191" s="242"/>
      <c r="B191" s="224"/>
      <c r="C191" s="224"/>
      <c r="D191" s="245"/>
      <c r="E191" s="245"/>
      <c r="F191" s="66" t="s">
        <v>10</v>
      </c>
      <c r="G191" s="99">
        <f t="shared" si="46"/>
        <v>0</v>
      </c>
      <c r="H191" s="99">
        <f t="shared" si="46"/>
        <v>0</v>
      </c>
      <c r="I191" s="162"/>
      <c r="J191" s="53">
        <v>0</v>
      </c>
      <c r="K191" s="54">
        <v>0</v>
      </c>
      <c r="L191" s="55">
        <v>0</v>
      </c>
      <c r="M191" s="56">
        <v>0</v>
      </c>
      <c r="N191" s="57">
        <v>0</v>
      </c>
      <c r="O191" s="22">
        <v>0</v>
      </c>
      <c r="P191" s="22"/>
    </row>
    <row r="192" spans="1:16" ht="18.75" x14ac:dyDescent="0.25">
      <c r="A192" s="242"/>
      <c r="B192" s="224"/>
      <c r="C192" s="224"/>
      <c r="D192" s="245"/>
      <c r="E192" s="245"/>
      <c r="F192" s="66" t="s">
        <v>11</v>
      </c>
      <c r="G192" s="99">
        <f t="shared" si="46"/>
        <v>0</v>
      </c>
      <c r="H192" s="99">
        <f t="shared" si="46"/>
        <v>0</v>
      </c>
      <c r="I192" s="162"/>
      <c r="J192" s="53">
        <v>0</v>
      </c>
      <c r="K192" s="54">
        <v>0</v>
      </c>
      <c r="L192" s="55">
        <v>0</v>
      </c>
      <c r="M192" s="56">
        <v>0</v>
      </c>
      <c r="N192" s="57">
        <v>0</v>
      </c>
      <c r="O192" s="22">
        <v>0</v>
      </c>
      <c r="P192" s="22"/>
    </row>
    <row r="193" spans="1:16" ht="69" customHeight="1" x14ac:dyDescent="0.25">
      <c r="A193" s="243"/>
      <c r="B193" s="225"/>
      <c r="C193" s="225"/>
      <c r="D193" s="246"/>
      <c r="E193" s="246"/>
      <c r="F193" s="66" t="s">
        <v>12</v>
      </c>
      <c r="G193" s="99">
        <f t="shared" si="46"/>
        <v>0</v>
      </c>
      <c r="H193" s="99">
        <f t="shared" si="46"/>
        <v>0</v>
      </c>
      <c r="I193" s="162"/>
      <c r="J193" s="53">
        <v>0</v>
      </c>
      <c r="K193" s="54">
        <v>0</v>
      </c>
      <c r="L193" s="55">
        <v>0</v>
      </c>
      <c r="M193" s="56">
        <v>0</v>
      </c>
      <c r="N193" s="57">
        <v>0</v>
      </c>
      <c r="O193" s="22">
        <v>0</v>
      </c>
      <c r="P193" s="22"/>
    </row>
    <row r="194" spans="1:16" ht="219.75" customHeight="1" x14ac:dyDescent="0.25">
      <c r="A194" s="68" t="s">
        <v>138</v>
      </c>
      <c r="B194" s="158" t="s">
        <v>193</v>
      </c>
      <c r="C194" s="142" t="s">
        <v>51</v>
      </c>
      <c r="D194" s="153">
        <v>46387</v>
      </c>
      <c r="E194" s="193" t="s">
        <v>221</v>
      </c>
      <c r="F194" s="147" t="s">
        <v>13</v>
      </c>
      <c r="G194" s="147" t="s">
        <v>13</v>
      </c>
      <c r="H194" s="158" t="s">
        <v>13</v>
      </c>
      <c r="I194" s="158"/>
      <c r="J194" s="53"/>
      <c r="K194" s="54"/>
      <c r="L194" s="55"/>
      <c r="M194" s="56"/>
      <c r="N194" s="57"/>
      <c r="O194" s="22"/>
      <c r="P194" s="22"/>
    </row>
    <row r="195" spans="1:16" ht="18.75" customHeight="1" x14ac:dyDescent="0.25">
      <c r="A195" s="241" t="s">
        <v>28</v>
      </c>
      <c r="B195" s="223" t="s">
        <v>193</v>
      </c>
      <c r="C195" s="336" t="s">
        <v>85</v>
      </c>
      <c r="D195" s="244">
        <v>46387</v>
      </c>
      <c r="E195" s="345" t="s">
        <v>211</v>
      </c>
      <c r="F195" s="66" t="s">
        <v>9</v>
      </c>
      <c r="G195" s="112">
        <f t="shared" si="46"/>
        <v>6951.7</v>
      </c>
      <c r="H195" s="160">
        <f>H196+H197+H198+H199</f>
        <v>3230.5</v>
      </c>
      <c r="I195" s="160"/>
      <c r="J195" s="48">
        <f>J196+J197+J198+J199</f>
        <v>3632.2</v>
      </c>
      <c r="K195" s="48">
        <f>K196+K197+K198+K199</f>
        <v>3319.5</v>
      </c>
      <c r="L195" s="48">
        <f>L196+L197+L198+L199</f>
        <v>0</v>
      </c>
      <c r="M195" s="48">
        <f t="shared" si="49"/>
        <v>0</v>
      </c>
      <c r="N195" s="52">
        <f t="shared" si="50"/>
        <v>0</v>
      </c>
      <c r="O195" s="21">
        <f>SUM(O196:O199)</f>
        <v>0</v>
      </c>
      <c r="P195" s="21"/>
    </row>
    <row r="196" spans="1:16" ht="18.75" x14ac:dyDescent="0.25">
      <c r="A196" s="242"/>
      <c r="B196" s="224"/>
      <c r="C196" s="337"/>
      <c r="D196" s="245"/>
      <c r="E196" s="346"/>
      <c r="F196" s="66" t="s">
        <v>180</v>
      </c>
      <c r="G196" s="99">
        <f t="shared" si="46"/>
        <v>0</v>
      </c>
      <c r="H196" s="162">
        <v>0</v>
      </c>
      <c r="I196" s="162"/>
      <c r="J196" s="53">
        <v>0</v>
      </c>
      <c r="K196" s="54">
        <v>0</v>
      </c>
      <c r="L196" s="55">
        <v>0</v>
      </c>
      <c r="M196" s="56">
        <v>0</v>
      </c>
      <c r="N196" s="57">
        <v>0</v>
      </c>
      <c r="O196" s="22">
        <v>0</v>
      </c>
      <c r="P196" s="22"/>
    </row>
    <row r="197" spans="1:16" ht="18.75" x14ac:dyDescent="0.25">
      <c r="A197" s="242"/>
      <c r="B197" s="224"/>
      <c r="C197" s="337"/>
      <c r="D197" s="245"/>
      <c r="E197" s="346"/>
      <c r="F197" s="66" t="s">
        <v>10</v>
      </c>
      <c r="G197" s="99">
        <f t="shared" si="46"/>
        <v>0</v>
      </c>
      <c r="H197" s="162">
        <v>0</v>
      </c>
      <c r="I197" s="162"/>
      <c r="J197" s="53">
        <v>0</v>
      </c>
      <c r="K197" s="54">
        <v>0</v>
      </c>
      <c r="L197" s="55">
        <v>0</v>
      </c>
      <c r="M197" s="56">
        <v>0</v>
      </c>
      <c r="N197" s="57">
        <v>0</v>
      </c>
      <c r="O197" s="22">
        <v>0</v>
      </c>
      <c r="P197" s="22"/>
    </row>
    <row r="198" spans="1:16" ht="18.75" x14ac:dyDescent="0.25">
      <c r="A198" s="242"/>
      <c r="B198" s="224"/>
      <c r="C198" s="337"/>
      <c r="D198" s="245"/>
      <c r="E198" s="346"/>
      <c r="F198" s="66" t="s">
        <v>11</v>
      </c>
      <c r="G198" s="99">
        <f t="shared" si="46"/>
        <v>6951.7</v>
      </c>
      <c r="H198" s="162">
        <v>3230.5</v>
      </c>
      <c r="I198" s="162"/>
      <c r="J198" s="53">
        <v>3632.2</v>
      </c>
      <c r="K198" s="54">
        <v>3319.5</v>
      </c>
      <c r="L198" s="55">
        <v>0</v>
      </c>
      <c r="M198" s="56">
        <v>0</v>
      </c>
      <c r="N198" s="57">
        <v>0</v>
      </c>
      <c r="O198" s="22">
        <v>0</v>
      </c>
      <c r="P198" s="22"/>
    </row>
    <row r="199" spans="1:16" ht="82.5" customHeight="1" x14ac:dyDescent="0.25">
      <c r="A199" s="243"/>
      <c r="B199" s="225"/>
      <c r="C199" s="338"/>
      <c r="D199" s="246"/>
      <c r="E199" s="347"/>
      <c r="F199" s="66" t="s">
        <v>12</v>
      </c>
      <c r="G199" s="99">
        <f t="shared" si="46"/>
        <v>0</v>
      </c>
      <c r="H199" s="162">
        <v>0</v>
      </c>
      <c r="I199" s="162"/>
      <c r="J199" s="53">
        <v>0</v>
      </c>
      <c r="K199" s="54">
        <v>0</v>
      </c>
      <c r="L199" s="55">
        <v>0</v>
      </c>
      <c r="M199" s="56">
        <v>0</v>
      </c>
      <c r="N199" s="57">
        <v>0</v>
      </c>
      <c r="O199" s="22">
        <v>0</v>
      </c>
      <c r="P199" s="22"/>
    </row>
    <row r="200" spans="1:16" ht="311.25" customHeight="1" x14ac:dyDescent="0.25">
      <c r="A200" s="68" t="s">
        <v>139</v>
      </c>
      <c r="B200" s="158" t="s">
        <v>193</v>
      </c>
      <c r="C200" s="128" t="s">
        <v>85</v>
      </c>
      <c r="D200" s="153">
        <v>46387</v>
      </c>
      <c r="E200" s="127" t="s">
        <v>230</v>
      </c>
      <c r="F200" s="147" t="s">
        <v>13</v>
      </c>
      <c r="G200" s="147" t="s">
        <v>13</v>
      </c>
      <c r="H200" s="158" t="s">
        <v>13</v>
      </c>
      <c r="I200" s="158"/>
      <c r="J200" s="53"/>
      <c r="K200" s="54"/>
      <c r="L200" s="55"/>
      <c r="M200" s="56"/>
      <c r="N200" s="57"/>
      <c r="O200" s="22"/>
      <c r="P200" s="22"/>
    </row>
    <row r="201" spans="1:16" ht="18.75" customHeight="1" x14ac:dyDescent="0.25">
      <c r="A201" s="321" t="s">
        <v>29</v>
      </c>
      <c r="B201" s="226" t="s">
        <v>13</v>
      </c>
      <c r="C201" s="226" t="s">
        <v>121</v>
      </c>
      <c r="D201" s="274">
        <v>46387</v>
      </c>
      <c r="E201" s="274" t="s">
        <v>13</v>
      </c>
      <c r="F201" s="58" t="s">
        <v>9</v>
      </c>
      <c r="G201" s="112">
        <f t="shared" si="46"/>
        <v>12327.9</v>
      </c>
      <c r="H201" s="160">
        <f>H202+H203+H204+H205</f>
        <v>602.29999999999995</v>
      </c>
      <c r="I201" s="160"/>
      <c r="J201" s="48">
        <f>J202+J203+J204+J205</f>
        <v>11827.9</v>
      </c>
      <c r="K201" s="48">
        <f>K202+K203+K204+K205</f>
        <v>500</v>
      </c>
      <c r="L201" s="48">
        <f>L202+L203+L204+L205</f>
        <v>0</v>
      </c>
      <c r="M201" s="48">
        <f t="shared" si="49"/>
        <v>0</v>
      </c>
      <c r="N201" s="52">
        <f t="shared" si="50"/>
        <v>0</v>
      </c>
      <c r="O201" s="21">
        <f>SUM(O202:O205)</f>
        <v>0</v>
      </c>
      <c r="P201" s="21"/>
    </row>
    <row r="202" spans="1:16" ht="18.75" x14ac:dyDescent="0.25">
      <c r="A202" s="322"/>
      <c r="B202" s="227"/>
      <c r="C202" s="227"/>
      <c r="D202" s="275"/>
      <c r="E202" s="275"/>
      <c r="F202" s="58" t="s">
        <v>180</v>
      </c>
      <c r="G202" s="113">
        <f t="shared" si="46"/>
        <v>0</v>
      </c>
      <c r="H202" s="163">
        <f>H207</f>
        <v>0</v>
      </c>
      <c r="I202" s="163"/>
      <c r="J202" s="53">
        <v>0</v>
      </c>
      <c r="K202" s="54">
        <v>0</v>
      </c>
      <c r="L202" s="55">
        <v>0</v>
      </c>
      <c r="M202" s="56">
        <v>0</v>
      </c>
      <c r="N202" s="57">
        <v>0</v>
      </c>
      <c r="O202" s="22">
        <v>0</v>
      </c>
      <c r="P202" s="22"/>
    </row>
    <row r="203" spans="1:16" ht="18.75" x14ac:dyDescent="0.25">
      <c r="A203" s="322"/>
      <c r="B203" s="227"/>
      <c r="C203" s="227"/>
      <c r="D203" s="275"/>
      <c r="E203" s="275"/>
      <c r="F203" s="58" t="s">
        <v>10</v>
      </c>
      <c r="G203" s="113">
        <f t="shared" si="46"/>
        <v>0</v>
      </c>
      <c r="H203" s="163">
        <f t="shared" ref="H203:H205" si="52">H208</f>
        <v>0</v>
      </c>
      <c r="I203" s="163"/>
      <c r="J203" s="53">
        <v>0</v>
      </c>
      <c r="K203" s="54">
        <v>0</v>
      </c>
      <c r="L203" s="55">
        <v>0</v>
      </c>
      <c r="M203" s="56">
        <v>0</v>
      </c>
      <c r="N203" s="57">
        <v>0</v>
      </c>
      <c r="O203" s="22">
        <v>0</v>
      </c>
      <c r="P203" s="22"/>
    </row>
    <row r="204" spans="1:16" ht="18.75" x14ac:dyDescent="0.25">
      <c r="A204" s="322"/>
      <c r="B204" s="227"/>
      <c r="C204" s="227"/>
      <c r="D204" s="275"/>
      <c r="E204" s="275"/>
      <c r="F204" s="58" t="s">
        <v>11</v>
      </c>
      <c r="G204" s="113">
        <f t="shared" si="46"/>
        <v>12327.9</v>
      </c>
      <c r="H204" s="163">
        <f t="shared" si="52"/>
        <v>602.29999999999995</v>
      </c>
      <c r="I204" s="163"/>
      <c r="J204" s="70">
        <f>J209</f>
        <v>11827.9</v>
      </c>
      <c r="K204" s="75">
        <f>K209</f>
        <v>500</v>
      </c>
      <c r="L204" s="76">
        <v>0</v>
      </c>
      <c r="M204" s="77">
        <v>0</v>
      </c>
      <c r="N204" s="78">
        <v>0</v>
      </c>
      <c r="O204" s="22">
        <v>0</v>
      </c>
      <c r="P204" s="22"/>
    </row>
    <row r="205" spans="1:16" ht="70.5" customHeight="1" x14ac:dyDescent="0.25">
      <c r="A205" s="323"/>
      <c r="B205" s="228"/>
      <c r="C205" s="228"/>
      <c r="D205" s="276"/>
      <c r="E205" s="276"/>
      <c r="F205" s="58" t="s">
        <v>12</v>
      </c>
      <c r="G205" s="113">
        <f t="shared" si="46"/>
        <v>0</v>
      </c>
      <c r="H205" s="163">
        <f t="shared" si="52"/>
        <v>0</v>
      </c>
      <c r="I205" s="163"/>
      <c r="J205" s="53">
        <v>0</v>
      </c>
      <c r="K205" s="54">
        <v>0</v>
      </c>
      <c r="L205" s="55">
        <v>0</v>
      </c>
      <c r="M205" s="56">
        <v>0</v>
      </c>
      <c r="N205" s="57">
        <v>0</v>
      </c>
      <c r="O205" s="22">
        <v>0</v>
      </c>
      <c r="P205" s="22"/>
    </row>
    <row r="206" spans="1:16" ht="18.75" customHeight="1" x14ac:dyDescent="0.25">
      <c r="A206" s="241" t="s">
        <v>30</v>
      </c>
      <c r="B206" s="223" t="s">
        <v>193</v>
      </c>
      <c r="C206" s="336" t="s">
        <v>156</v>
      </c>
      <c r="D206" s="244">
        <v>46387</v>
      </c>
      <c r="E206" s="244" t="s">
        <v>194</v>
      </c>
      <c r="F206" s="66" t="s">
        <v>9</v>
      </c>
      <c r="G206" s="112">
        <f t="shared" si="46"/>
        <v>12327.9</v>
      </c>
      <c r="H206" s="160">
        <f>H207+H208+H209+H210</f>
        <v>602.29999999999995</v>
      </c>
      <c r="I206" s="160"/>
      <c r="J206" s="48">
        <f>J207+J208+J209+J210</f>
        <v>11827.9</v>
      </c>
      <c r="K206" s="48">
        <f>K207+K208+K209+K210</f>
        <v>500</v>
      </c>
      <c r="L206" s="48">
        <f>L207+L208+L209+L210</f>
        <v>0</v>
      </c>
      <c r="M206" s="48">
        <f t="shared" si="49"/>
        <v>0</v>
      </c>
      <c r="N206" s="52">
        <f t="shared" si="50"/>
        <v>0</v>
      </c>
      <c r="O206" s="21">
        <f>SUM(O207:O210)</f>
        <v>0</v>
      </c>
      <c r="P206" s="21"/>
    </row>
    <row r="207" spans="1:16" ht="18.75" x14ac:dyDescent="0.25">
      <c r="A207" s="242"/>
      <c r="B207" s="224"/>
      <c r="C207" s="337"/>
      <c r="D207" s="245"/>
      <c r="E207" s="245"/>
      <c r="F207" s="66" t="s">
        <v>180</v>
      </c>
      <c r="G207" s="99">
        <f t="shared" si="46"/>
        <v>0</v>
      </c>
      <c r="H207" s="162">
        <v>0</v>
      </c>
      <c r="I207" s="162"/>
      <c r="J207" s="53">
        <v>0</v>
      </c>
      <c r="K207" s="54">
        <v>0</v>
      </c>
      <c r="L207" s="55">
        <v>0</v>
      </c>
      <c r="M207" s="56">
        <v>0</v>
      </c>
      <c r="N207" s="57">
        <v>0</v>
      </c>
      <c r="O207" s="22">
        <v>0</v>
      </c>
      <c r="P207" s="22"/>
    </row>
    <row r="208" spans="1:16" ht="18.75" x14ac:dyDescent="0.25">
      <c r="A208" s="242"/>
      <c r="B208" s="224"/>
      <c r="C208" s="337"/>
      <c r="D208" s="245"/>
      <c r="E208" s="245"/>
      <c r="F208" s="66" t="s">
        <v>10</v>
      </c>
      <c r="G208" s="99">
        <f t="shared" si="46"/>
        <v>0</v>
      </c>
      <c r="H208" s="162">
        <v>0</v>
      </c>
      <c r="I208" s="162"/>
      <c r="J208" s="53">
        <v>0</v>
      </c>
      <c r="K208" s="54">
        <v>0</v>
      </c>
      <c r="L208" s="55">
        <v>0</v>
      </c>
      <c r="M208" s="56">
        <v>0</v>
      </c>
      <c r="N208" s="57">
        <v>0</v>
      </c>
      <c r="O208" s="22">
        <v>0</v>
      </c>
      <c r="P208" s="22"/>
    </row>
    <row r="209" spans="1:16" ht="18.75" x14ac:dyDescent="0.25">
      <c r="A209" s="242"/>
      <c r="B209" s="224"/>
      <c r="C209" s="337"/>
      <c r="D209" s="245"/>
      <c r="E209" s="245"/>
      <c r="F209" s="66" t="s">
        <v>11</v>
      </c>
      <c r="G209" s="99">
        <f t="shared" si="46"/>
        <v>12327.9</v>
      </c>
      <c r="H209" s="162">
        <v>602.29999999999995</v>
      </c>
      <c r="I209" s="162"/>
      <c r="J209" s="70">
        <v>11827.9</v>
      </c>
      <c r="K209" s="75">
        <v>500</v>
      </c>
      <c r="L209" s="76">
        <v>0</v>
      </c>
      <c r="M209" s="77">
        <v>0</v>
      </c>
      <c r="N209" s="78">
        <v>0</v>
      </c>
      <c r="O209" s="22">
        <v>0</v>
      </c>
      <c r="P209" s="22"/>
    </row>
    <row r="210" spans="1:16" ht="161.25" customHeight="1" x14ac:dyDescent="0.25">
      <c r="A210" s="243"/>
      <c r="B210" s="225"/>
      <c r="C210" s="338"/>
      <c r="D210" s="246"/>
      <c r="E210" s="246"/>
      <c r="F210" s="66" t="s">
        <v>12</v>
      </c>
      <c r="G210" s="99">
        <f t="shared" si="46"/>
        <v>0</v>
      </c>
      <c r="H210" s="162">
        <v>0</v>
      </c>
      <c r="I210" s="162"/>
      <c r="J210" s="53">
        <v>0</v>
      </c>
      <c r="K210" s="54">
        <v>0</v>
      </c>
      <c r="L210" s="55">
        <v>0</v>
      </c>
      <c r="M210" s="56">
        <v>0</v>
      </c>
      <c r="N210" s="57">
        <v>0</v>
      </c>
      <c r="O210" s="22">
        <v>0</v>
      </c>
      <c r="P210" s="22"/>
    </row>
    <row r="211" spans="1:16" ht="231" customHeight="1" x14ac:dyDescent="0.25">
      <c r="A211" s="68" t="s">
        <v>140</v>
      </c>
      <c r="B211" s="158" t="s">
        <v>193</v>
      </c>
      <c r="C211" s="128" t="s">
        <v>157</v>
      </c>
      <c r="D211" s="69">
        <v>46143</v>
      </c>
      <c r="E211" s="69" t="s">
        <v>231</v>
      </c>
      <c r="F211" s="147" t="s">
        <v>13</v>
      </c>
      <c r="G211" s="147" t="s">
        <v>13</v>
      </c>
      <c r="H211" s="158" t="s">
        <v>13</v>
      </c>
      <c r="I211" s="158"/>
      <c r="J211" s="53"/>
      <c r="K211" s="54"/>
      <c r="L211" s="55"/>
      <c r="M211" s="56"/>
      <c r="N211" s="57"/>
      <c r="O211" s="22"/>
      <c r="P211" s="22"/>
    </row>
    <row r="212" spans="1:16" ht="165" customHeight="1" x14ac:dyDescent="0.25">
      <c r="A212" s="68" t="s">
        <v>141</v>
      </c>
      <c r="B212" s="158" t="s">
        <v>193</v>
      </c>
      <c r="C212" s="104" t="s">
        <v>88</v>
      </c>
      <c r="D212" s="153">
        <v>46387</v>
      </c>
      <c r="E212" s="181" t="s">
        <v>212</v>
      </c>
      <c r="F212" s="147" t="s">
        <v>13</v>
      </c>
      <c r="G212" s="147" t="s">
        <v>13</v>
      </c>
      <c r="H212" s="158" t="s">
        <v>13</v>
      </c>
      <c r="I212" s="158"/>
      <c r="J212" s="53"/>
      <c r="K212" s="54"/>
      <c r="L212" s="55"/>
      <c r="M212" s="56"/>
      <c r="N212" s="57"/>
      <c r="O212" s="22"/>
      <c r="P212" s="22"/>
    </row>
    <row r="213" spans="1:16" ht="18.75" x14ac:dyDescent="0.25">
      <c r="A213" s="289" t="s">
        <v>31</v>
      </c>
      <c r="B213" s="268" t="s">
        <v>13</v>
      </c>
      <c r="C213" s="268" t="s">
        <v>55</v>
      </c>
      <c r="D213" s="274">
        <v>46387</v>
      </c>
      <c r="E213" s="345" t="s">
        <v>13</v>
      </c>
      <c r="F213" s="58" t="s">
        <v>9</v>
      </c>
      <c r="G213" s="112">
        <f t="shared" si="46"/>
        <v>32290</v>
      </c>
      <c r="H213" s="160">
        <f>H214+H215+H216+H217</f>
        <v>5380.1</v>
      </c>
      <c r="I213" s="160"/>
      <c r="J213" s="48">
        <f>J214+J215+J216+J217</f>
        <v>0</v>
      </c>
      <c r="K213" s="48">
        <f>K214+K215+K216+K217</f>
        <v>8190</v>
      </c>
      <c r="L213" s="48">
        <f>L214+L215+L216+L217</f>
        <v>24100</v>
      </c>
      <c r="M213" s="48">
        <f t="shared" si="49"/>
        <v>0</v>
      </c>
      <c r="N213" s="52">
        <f t="shared" si="50"/>
        <v>0</v>
      </c>
      <c r="O213" s="21">
        <f>SUM(O214:O217)</f>
        <v>0</v>
      </c>
      <c r="P213" s="21"/>
    </row>
    <row r="214" spans="1:16" ht="18.75" x14ac:dyDescent="0.25">
      <c r="A214" s="290"/>
      <c r="B214" s="269"/>
      <c r="C214" s="269"/>
      <c r="D214" s="275"/>
      <c r="E214" s="346"/>
      <c r="F214" s="58" t="s">
        <v>180</v>
      </c>
      <c r="G214" s="113">
        <f t="shared" si="46"/>
        <v>0</v>
      </c>
      <c r="H214" s="163">
        <f>H219</f>
        <v>0</v>
      </c>
      <c r="I214" s="163"/>
      <c r="J214" s="53">
        <v>0</v>
      </c>
      <c r="K214" s="54">
        <v>0</v>
      </c>
      <c r="L214" s="55">
        <v>0</v>
      </c>
      <c r="M214" s="56">
        <v>0</v>
      </c>
      <c r="N214" s="57">
        <v>0</v>
      </c>
      <c r="O214" s="22">
        <v>0</v>
      </c>
      <c r="P214" s="22"/>
    </row>
    <row r="215" spans="1:16" ht="18.75" x14ac:dyDescent="0.25">
      <c r="A215" s="290"/>
      <c r="B215" s="269"/>
      <c r="C215" s="269"/>
      <c r="D215" s="275"/>
      <c r="E215" s="346"/>
      <c r="F215" s="58" t="s">
        <v>10</v>
      </c>
      <c r="G215" s="113">
        <f t="shared" si="46"/>
        <v>0</v>
      </c>
      <c r="H215" s="163">
        <f t="shared" ref="H215:H217" si="53">H220</f>
        <v>0</v>
      </c>
      <c r="I215" s="163"/>
      <c r="J215" s="53">
        <v>0</v>
      </c>
      <c r="K215" s="54">
        <v>0</v>
      </c>
      <c r="L215" s="55">
        <v>0</v>
      </c>
      <c r="M215" s="56">
        <v>0</v>
      </c>
      <c r="N215" s="57">
        <v>0</v>
      </c>
      <c r="O215" s="22">
        <v>0</v>
      </c>
      <c r="P215" s="22"/>
    </row>
    <row r="216" spans="1:16" ht="18.75" x14ac:dyDescent="0.25">
      <c r="A216" s="290"/>
      <c r="B216" s="269"/>
      <c r="C216" s="269"/>
      <c r="D216" s="275"/>
      <c r="E216" s="346"/>
      <c r="F216" s="58" t="s">
        <v>11</v>
      </c>
      <c r="G216" s="113">
        <f>SUM(J216:O216)</f>
        <v>32290</v>
      </c>
      <c r="H216" s="163">
        <f t="shared" si="53"/>
        <v>5380.1</v>
      </c>
      <c r="I216" s="163"/>
      <c r="J216" s="70">
        <v>0</v>
      </c>
      <c r="K216" s="75">
        <f>K221</f>
        <v>8190</v>
      </c>
      <c r="L216" s="76">
        <f>L221</f>
        <v>24100</v>
      </c>
      <c r="M216" s="77">
        <v>0</v>
      </c>
      <c r="N216" s="78">
        <v>0</v>
      </c>
      <c r="O216" s="22">
        <v>0</v>
      </c>
      <c r="P216" s="22"/>
    </row>
    <row r="217" spans="1:16" ht="66.75" customHeight="1" x14ac:dyDescent="0.25">
      <c r="A217" s="291"/>
      <c r="B217" s="270"/>
      <c r="C217" s="270"/>
      <c r="D217" s="276"/>
      <c r="E217" s="347"/>
      <c r="F217" s="58" t="s">
        <v>12</v>
      </c>
      <c r="G217" s="113">
        <f t="shared" si="46"/>
        <v>0</v>
      </c>
      <c r="H217" s="163">
        <f t="shared" si="53"/>
        <v>0</v>
      </c>
      <c r="I217" s="163"/>
      <c r="J217" s="53">
        <v>0</v>
      </c>
      <c r="K217" s="54">
        <v>0</v>
      </c>
      <c r="L217" s="55">
        <v>0</v>
      </c>
      <c r="M217" s="56">
        <v>0</v>
      </c>
      <c r="N217" s="57">
        <v>0</v>
      </c>
      <c r="O217" s="22">
        <v>0</v>
      </c>
      <c r="P217" s="22"/>
    </row>
    <row r="218" spans="1:16" ht="18.75" customHeight="1" x14ac:dyDescent="0.25">
      <c r="A218" s="241" t="s">
        <v>32</v>
      </c>
      <c r="B218" s="223" t="s">
        <v>193</v>
      </c>
      <c r="C218" s="327" t="s">
        <v>56</v>
      </c>
      <c r="D218" s="244">
        <v>46387</v>
      </c>
      <c r="E218" s="244" t="s">
        <v>194</v>
      </c>
      <c r="F218" s="66" t="s">
        <v>9</v>
      </c>
      <c r="G218" s="112">
        <f t="shared" si="46"/>
        <v>32290</v>
      </c>
      <c r="H218" s="160">
        <f>H219+H220+H221+H222</f>
        <v>5380.1</v>
      </c>
      <c r="I218" s="160"/>
      <c r="J218" s="48">
        <f>J219+J220+J221+J222</f>
        <v>0</v>
      </c>
      <c r="K218" s="48">
        <f>K219+K220+K221+K222</f>
        <v>8190</v>
      </c>
      <c r="L218" s="48">
        <f>L219+L220+L221+L222</f>
        <v>24100</v>
      </c>
      <c r="M218" s="48">
        <f t="shared" si="49"/>
        <v>0</v>
      </c>
      <c r="N218" s="52">
        <f t="shared" si="50"/>
        <v>0</v>
      </c>
      <c r="O218" s="21">
        <f>SUM(O219:O222)</f>
        <v>0</v>
      </c>
      <c r="P218" s="21"/>
    </row>
    <row r="219" spans="1:16" ht="18.75" x14ac:dyDescent="0.25">
      <c r="A219" s="242"/>
      <c r="B219" s="224"/>
      <c r="C219" s="328"/>
      <c r="D219" s="245"/>
      <c r="E219" s="245"/>
      <c r="F219" s="66" t="s">
        <v>180</v>
      </c>
      <c r="G219" s="99">
        <f t="shared" si="46"/>
        <v>0</v>
      </c>
      <c r="H219" s="162">
        <v>0</v>
      </c>
      <c r="I219" s="162"/>
      <c r="J219" s="53">
        <v>0</v>
      </c>
      <c r="K219" s="54">
        <v>0</v>
      </c>
      <c r="L219" s="55">
        <v>0</v>
      </c>
      <c r="M219" s="56">
        <v>0</v>
      </c>
      <c r="N219" s="57">
        <v>0</v>
      </c>
      <c r="O219" s="22">
        <v>0</v>
      </c>
      <c r="P219" s="22"/>
    </row>
    <row r="220" spans="1:16" ht="18.75" x14ac:dyDescent="0.25">
      <c r="A220" s="242"/>
      <c r="B220" s="224"/>
      <c r="C220" s="328"/>
      <c r="D220" s="245"/>
      <c r="E220" s="245"/>
      <c r="F220" s="66" t="s">
        <v>10</v>
      </c>
      <c r="G220" s="99">
        <f t="shared" si="46"/>
        <v>0</v>
      </c>
      <c r="H220" s="162">
        <v>0</v>
      </c>
      <c r="I220" s="162"/>
      <c r="J220" s="53">
        <v>0</v>
      </c>
      <c r="K220" s="54">
        <v>0</v>
      </c>
      <c r="L220" s="55">
        <v>0</v>
      </c>
      <c r="M220" s="56">
        <v>0</v>
      </c>
      <c r="N220" s="57">
        <v>0</v>
      </c>
      <c r="O220" s="22">
        <v>0</v>
      </c>
      <c r="P220" s="22"/>
    </row>
    <row r="221" spans="1:16" ht="18.75" x14ac:dyDescent="0.25">
      <c r="A221" s="242"/>
      <c r="B221" s="224"/>
      <c r="C221" s="328"/>
      <c r="D221" s="245"/>
      <c r="E221" s="245"/>
      <c r="F221" s="66" t="s">
        <v>11</v>
      </c>
      <c r="G221" s="99">
        <f t="shared" si="46"/>
        <v>32290</v>
      </c>
      <c r="H221" s="162">
        <v>5380.1</v>
      </c>
      <c r="I221" s="162"/>
      <c r="J221" s="70">
        <v>0</v>
      </c>
      <c r="K221" s="75">
        <v>8190</v>
      </c>
      <c r="L221" s="76">
        <v>24100</v>
      </c>
      <c r="M221" s="77">
        <v>0</v>
      </c>
      <c r="N221" s="78">
        <v>0</v>
      </c>
      <c r="O221" s="22">
        <v>0</v>
      </c>
      <c r="P221" s="22"/>
    </row>
    <row r="222" spans="1:16" ht="105.75" customHeight="1" x14ac:dyDescent="0.25">
      <c r="A222" s="243"/>
      <c r="B222" s="225"/>
      <c r="C222" s="329"/>
      <c r="D222" s="246"/>
      <c r="E222" s="246"/>
      <c r="F222" s="66" t="s">
        <v>12</v>
      </c>
      <c r="G222" s="99">
        <f t="shared" si="46"/>
        <v>0</v>
      </c>
      <c r="H222" s="162">
        <v>0</v>
      </c>
      <c r="I222" s="162"/>
      <c r="J222" s="53">
        <v>0</v>
      </c>
      <c r="K222" s="54">
        <v>0</v>
      </c>
      <c r="L222" s="55">
        <v>0</v>
      </c>
      <c r="M222" s="56">
        <v>0</v>
      </c>
      <c r="N222" s="57">
        <v>0</v>
      </c>
      <c r="O222" s="22">
        <v>0</v>
      </c>
      <c r="P222" s="22"/>
    </row>
    <row r="223" spans="1:16" ht="138.75" customHeight="1" x14ac:dyDescent="0.25">
      <c r="A223" s="122" t="s">
        <v>142</v>
      </c>
      <c r="B223" s="158" t="s">
        <v>193</v>
      </c>
      <c r="C223" s="105" t="s">
        <v>56</v>
      </c>
      <c r="D223" s="153">
        <v>46387</v>
      </c>
      <c r="E223" s="127" t="s">
        <v>224</v>
      </c>
      <c r="F223" s="147" t="s">
        <v>13</v>
      </c>
      <c r="G223" s="147" t="s">
        <v>13</v>
      </c>
      <c r="H223" s="158" t="s">
        <v>13</v>
      </c>
      <c r="I223" s="158"/>
      <c r="J223" s="53"/>
      <c r="K223" s="54"/>
      <c r="L223" s="55"/>
      <c r="M223" s="56"/>
      <c r="N223" s="57"/>
      <c r="O223" s="22"/>
      <c r="P223" s="22"/>
    </row>
    <row r="224" spans="1:16" ht="18.75" customHeight="1" x14ac:dyDescent="0.25">
      <c r="A224" s="348" t="s">
        <v>143</v>
      </c>
      <c r="B224" s="226" t="s">
        <v>13</v>
      </c>
      <c r="C224" s="226" t="s">
        <v>131</v>
      </c>
      <c r="D224" s="274">
        <v>46387</v>
      </c>
      <c r="E224" s="274" t="s">
        <v>13</v>
      </c>
      <c r="F224" s="58" t="s">
        <v>9</v>
      </c>
      <c r="G224" s="112">
        <f>SUM(J224:P224)</f>
        <v>61246.6</v>
      </c>
      <c r="H224" s="160">
        <f>H225+H226+H227+H228</f>
        <v>12034.9</v>
      </c>
      <c r="I224" s="160"/>
      <c r="J224" s="48">
        <f>J225+J226+J227+J228</f>
        <v>0</v>
      </c>
      <c r="K224" s="48">
        <f>K225+K226+K227+K228</f>
        <v>1890</v>
      </c>
      <c r="L224" s="48">
        <f>L225+L226+L227+L228</f>
        <v>44098.2</v>
      </c>
      <c r="M224" s="48">
        <f t="shared" si="49"/>
        <v>0</v>
      </c>
      <c r="N224" s="52">
        <f t="shared" si="50"/>
        <v>500</v>
      </c>
      <c r="O224" s="21">
        <f>O225+O226+O227+O228</f>
        <v>14668.4</v>
      </c>
      <c r="P224" s="21">
        <f>P225+P226+P227+P228</f>
        <v>90</v>
      </c>
    </row>
    <row r="225" spans="1:16" ht="18.75" x14ac:dyDescent="0.25">
      <c r="A225" s="349"/>
      <c r="B225" s="227"/>
      <c r="C225" s="227"/>
      <c r="D225" s="275"/>
      <c r="E225" s="275"/>
      <c r="F225" s="58" t="s">
        <v>180</v>
      </c>
      <c r="G225" s="113">
        <f t="shared" si="46"/>
        <v>0</v>
      </c>
      <c r="H225" s="163">
        <f>H230+H236+H242+H248</f>
        <v>0</v>
      </c>
      <c r="I225" s="163"/>
      <c r="J225" s="53">
        <v>0</v>
      </c>
      <c r="K225" s="54">
        <v>0</v>
      </c>
      <c r="L225" s="55">
        <v>0</v>
      </c>
      <c r="M225" s="56">
        <v>0</v>
      </c>
      <c r="N225" s="57">
        <f>N230+N236+N242++N248</f>
        <v>0</v>
      </c>
      <c r="O225" s="22">
        <f>O230</f>
        <v>0</v>
      </c>
      <c r="P225" s="22"/>
    </row>
    <row r="226" spans="1:16" ht="18.75" x14ac:dyDescent="0.25">
      <c r="A226" s="349"/>
      <c r="B226" s="227"/>
      <c r="C226" s="227"/>
      <c r="D226" s="275"/>
      <c r="E226" s="275"/>
      <c r="F226" s="58" t="s">
        <v>10</v>
      </c>
      <c r="G226" s="113">
        <f>SUM(J226:O226)</f>
        <v>0</v>
      </c>
      <c r="H226" s="163">
        <f t="shared" ref="H226:H228" si="54">H231+H237+H243+H249</f>
        <v>0</v>
      </c>
      <c r="I226" s="163"/>
      <c r="J226" s="53">
        <v>0</v>
      </c>
      <c r="K226" s="54">
        <v>0</v>
      </c>
      <c r="L226" s="55">
        <f>L237</f>
        <v>0</v>
      </c>
      <c r="M226" s="56">
        <v>0</v>
      </c>
      <c r="N226" s="57">
        <f>N231+N237+N243++N249</f>
        <v>0</v>
      </c>
      <c r="O226" s="22">
        <f t="shared" ref="O226:O228" si="55">O231</f>
        <v>0</v>
      </c>
      <c r="P226" s="22"/>
    </row>
    <row r="227" spans="1:16" ht="18.75" x14ac:dyDescent="0.25">
      <c r="A227" s="349"/>
      <c r="B227" s="227"/>
      <c r="C227" s="227"/>
      <c r="D227" s="275"/>
      <c r="E227" s="275"/>
      <c r="F227" s="58" t="s">
        <v>11</v>
      </c>
      <c r="G227" s="113">
        <f>SUM(J227:P227)</f>
        <v>61246.6</v>
      </c>
      <c r="H227" s="163">
        <f t="shared" si="54"/>
        <v>12034.9</v>
      </c>
      <c r="I227" s="163"/>
      <c r="J227" s="70">
        <f>J232+J238+J250</f>
        <v>0</v>
      </c>
      <c r="K227" s="54">
        <f>K238+K244+K250</f>
        <v>1890</v>
      </c>
      <c r="L227" s="55">
        <f>L238+L244</f>
        <v>44098.2</v>
      </c>
      <c r="M227" s="56">
        <f>M232+M238+M250+M244</f>
        <v>0</v>
      </c>
      <c r="N227" s="57">
        <f>N232+N238+N250+N244</f>
        <v>500</v>
      </c>
      <c r="O227" s="22">
        <f t="shared" si="55"/>
        <v>14668.4</v>
      </c>
      <c r="P227" s="22">
        <f>P244</f>
        <v>90</v>
      </c>
    </row>
    <row r="228" spans="1:16" ht="129" customHeight="1" x14ac:dyDescent="0.25">
      <c r="A228" s="350"/>
      <c r="B228" s="228"/>
      <c r="C228" s="228"/>
      <c r="D228" s="276"/>
      <c r="E228" s="276"/>
      <c r="F228" s="58" t="s">
        <v>12</v>
      </c>
      <c r="G228" s="113">
        <v>0</v>
      </c>
      <c r="H228" s="163">
        <f t="shared" si="54"/>
        <v>0</v>
      </c>
      <c r="I228" s="163"/>
      <c r="J228" s="53">
        <v>0</v>
      </c>
      <c r="K228" s="54">
        <v>0</v>
      </c>
      <c r="L228" s="55">
        <v>0</v>
      </c>
      <c r="M228" s="56">
        <v>0</v>
      </c>
      <c r="N228" s="57">
        <f>N233+N239+N245++N251</f>
        <v>0</v>
      </c>
      <c r="O228" s="22">
        <f t="shared" si="55"/>
        <v>0</v>
      </c>
      <c r="P228" s="22"/>
    </row>
    <row r="229" spans="1:16" ht="53.25" customHeight="1" x14ac:dyDescent="0.25">
      <c r="A229" s="241" t="s">
        <v>71</v>
      </c>
      <c r="B229" s="223" t="s">
        <v>193</v>
      </c>
      <c r="C229" s="223" t="s">
        <v>54</v>
      </c>
      <c r="D229" s="244">
        <v>46387</v>
      </c>
      <c r="E229" s="244" t="s">
        <v>196</v>
      </c>
      <c r="F229" s="66" t="s">
        <v>9</v>
      </c>
      <c r="G229" s="112">
        <f>SUM(J229:O229)</f>
        <v>14668.4</v>
      </c>
      <c r="H229" s="160">
        <f>H230+H231+H232+H233</f>
        <v>2986</v>
      </c>
      <c r="I229" s="160"/>
      <c r="J229" s="48">
        <f>J230+J231+J232+J233</f>
        <v>0</v>
      </c>
      <c r="K229" s="48">
        <f>K230+K231+K232+K233</f>
        <v>0</v>
      </c>
      <c r="L229" s="48">
        <f>L230+L231+L232+L233</f>
        <v>0</v>
      </c>
      <c r="M229" s="48">
        <f t="shared" si="49"/>
        <v>0</v>
      </c>
      <c r="N229" s="52">
        <f t="shared" si="50"/>
        <v>0</v>
      </c>
      <c r="O229" s="106">
        <f>O232</f>
        <v>14668.4</v>
      </c>
      <c r="P229" s="106"/>
    </row>
    <row r="230" spans="1:16" ht="18.75" x14ac:dyDescent="0.25">
      <c r="A230" s="242"/>
      <c r="B230" s="224"/>
      <c r="C230" s="224"/>
      <c r="D230" s="245"/>
      <c r="E230" s="245"/>
      <c r="F230" s="66" t="s">
        <v>180</v>
      </c>
      <c r="G230" s="99">
        <f t="shared" si="46"/>
        <v>0</v>
      </c>
      <c r="H230" s="162">
        <v>0</v>
      </c>
      <c r="I230" s="162"/>
      <c r="J230" s="53">
        <v>0</v>
      </c>
      <c r="K230" s="54">
        <v>0</v>
      </c>
      <c r="L230" s="55">
        <v>0</v>
      </c>
      <c r="M230" s="56">
        <v>0</v>
      </c>
      <c r="N230" s="57">
        <v>0</v>
      </c>
      <c r="O230" s="22">
        <v>0</v>
      </c>
      <c r="P230" s="22"/>
    </row>
    <row r="231" spans="1:16" ht="18.75" x14ac:dyDescent="0.25">
      <c r="A231" s="242"/>
      <c r="B231" s="224"/>
      <c r="C231" s="224"/>
      <c r="D231" s="245"/>
      <c r="E231" s="245"/>
      <c r="F231" s="66" t="s">
        <v>10</v>
      </c>
      <c r="G231" s="99">
        <f t="shared" si="46"/>
        <v>0</v>
      </c>
      <c r="H231" s="162">
        <v>0</v>
      </c>
      <c r="I231" s="162"/>
      <c r="J231" s="53">
        <v>0</v>
      </c>
      <c r="K231" s="54">
        <v>0</v>
      </c>
      <c r="L231" s="55">
        <v>0</v>
      </c>
      <c r="M231" s="56">
        <v>0</v>
      </c>
      <c r="N231" s="57">
        <v>0</v>
      </c>
      <c r="O231" s="22">
        <v>0</v>
      </c>
      <c r="P231" s="22"/>
    </row>
    <row r="232" spans="1:16" ht="18.75" x14ac:dyDescent="0.25">
      <c r="A232" s="242"/>
      <c r="B232" s="224"/>
      <c r="C232" s="224"/>
      <c r="D232" s="245"/>
      <c r="E232" s="245"/>
      <c r="F232" s="66" t="s">
        <v>11</v>
      </c>
      <c r="G232" s="99">
        <f t="shared" si="46"/>
        <v>14668.4</v>
      </c>
      <c r="H232" s="162">
        <v>2986</v>
      </c>
      <c r="I232" s="162"/>
      <c r="J232" s="70">
        <v>0</v>
      </c>
      <c r="K232" s="75">
        <v>0</v>
      </c>
      <c r="L232" s="76"/>
      <c r="M232" s="77">
        <v>0</v>
      </c>
      <c r="N232" s="78">
        <v>0</v>
      </c>
      <c r="O232" s="22">
        <v>14668.4</v>
      </c>
      <c r="P232" s="22"/>
    </row>
    <row r="233" spans="1:16" ht="18.75" x14ac:dyDescent="0.25">
      <c r="A233" s="243"/>
      <c r="B233" s="225"/>
      <c r="C233" s="225"/>
      <c r="D233" s="246"/>
      <c r="E233" s="246"/>
      <c r="F233" s="66" t="s">
        <v>12</v>
      </c>
      <c r="G233" s="99">
        <v>0</v>
      </c>
      <c r="H233" s="162">
        <v>0</v>
      </c>
      <c r="I233" s="162"/>
      <c r="J233" s="53">
        <v>0</v>
      </c>
      <c r="K233" s="54">
        <v>0</v>
      </c>
      <c r="L233" s="55">
        <v>0</v>
      </c>
      <c r="M233" s="56">
        <v>0</v>
      </c>
      <c r="N233" s="57">
        <v>0</v>
      </c>
      <c r="O233" s="22">
        <v>0</v>
      </c>
      <c r="P233" s="22"/>
    </row>
    <row r="234" spans="1:16" ht="139.5" customHeight="1" x14ac:dyDescent="0.25">
      <c r="A234" s="122" t="s">
        <v>108</v>
      </c>
      <c r="B234" s="158" t="s">
        <v>193</v>
      </c>
      <c r="C234" s="42" t="s">
        <v>54</v>
      </c>
      <c r="D234" s="153">
        <v>46387</v>
      </c>
      <c r="E234" s="153" t="s">
        <v>197</v>
      </c>
      <c r="F234" s="194" t="s">
        <v>13</v>
      </c>
      <c r="G234" s="194" t="s">
        <v>13</v>
      </c>
      <c r="H234" s="158" t="s">
        <v>13</v>
      </c>
      <c r="I234" s="158"/>
      <c r="J234" s="53"/>
      <c r="K234" s="54"/>
      <c r="L234" s="55"/>
      <c r="M234" s="56"/>
      <c r="N234" s="57"/>
      <c r="O234" s="22"/>
      <c r="P234" s="22"/>
    </row>
    <row r="235" spans="1:16" ht="18.75" customHeight="1" x14ac:dyDescent="0.25">
      <c r="A235" s="241" t="s">
        <v>33</v>
      </c>
      <c r="B235" s="223" t="s">
        <v>193</v>
      </c>
      <c r="C235" s="327" t="s">
        <v>173</v>
      </c>
      <c r="D235" s="244">
        <v>46387</v>
      </c>
      <c r="E235" s="244" t="s">
        <v>194</v>
      </c>
      <c r="F235" s="86" t="s">
        <v>9</v>
      </c>
      <c r="G235" s="112">
        <f t="shared" si="46"/>
        <v>45859.7</v>
      </c>
      <c r="H235" s="160">
        <f>H236+H237+H238+H239</f>
        <v>9029.9</v>
      </c>
      <c r="I235" s="160"/>
      <c r="J235" s="48">
        <f>J236+J237+J238+J239</f>
        <v>0</v>
      </c>
      <c r="K235" s="48">
        <f>K236+K237+K238+K239</f>
        <v>1800</v>
      </c>
      <c r="L235" s="48">
        <f>L236+L237+L238+L239</f>
        <v>44059.7</v>
      </c>
      <c r="M235" s="48">
        <f t="shared" si="49"/>
        <v>0</v>
      </c>
      <c r="N235" s="52">
        <f t="shared" si="50"/>
        <v>0</v>
      </c>
      <c r="O235" s="21">
        <f>SUM(O236:O239)</f>
        <v>0</v>
      </c>
      <c r="P235" s="21"/>
    </row>
    <row r="236" spans="1:16" ht="18.75" x14ac:dyDescent="0.25">
      <c r="A236" s="242"/>
      <c r="B236" s="224"/>
      <c r="C236" s="328"/>
      <c r="D236" s="245"/>
      <c r="E236" s="245"/>
      <c r="F236" s="86" t="s">
        <v>180</v>
      </c>
      <c r="G236" s="99">
        <f t="shared" si="46"/>
        <v>0</v>
      </c>
      <c r="H236" s="162">
        <v>0</v>
      </c>
      <c r="I236" s="162"/>
      <c r="J236" s="53">
        <v>0</v>
      </c>
      <c r="K236" s="54">
        <v>0</v>
      </c>
      <c r="L236" s="55">
        <v>0</v>
      </c>
      <c r="M236" s="56">
        <v>0</v>
      </c>
      <c r="N236" s="57">
        <v>0</v>
      </c>
      <c r="O236" s="22">
        <v>0</v>
      </c>
      <c r="P236" s="22"/>
    </row>
    <row r="237" spans="1:16" ht="18.75" x14ac:dyDescent="0.25">
      <c r="A237" s="242"/>
      <c r="B237" s="224"/>
      <c r="C237" s="328"/>
      <c r="D237" s="245"/>
      <c r="E237" s="245"/>
      <c r="F237" s="86" t="s">
        <v>10</v>
      </c>
      <c r="G237" s="99">
        <f t="shared" si="46"/>
        <v>0</v>
      </c>
      <c r="H237" s="162">
        <v>0</v>
      </c>
      <c r="I237" s="162"/>
      <c r="J237" s="53">
        <v>0</v>
      </c>
      <c r="K237" s="54">
        <v>0</v>
      </c>
      <c r="L237" s="55">
        <v>0</v>
      </c>
      <c r="M237" s="56">
        <v>0</v>
      </c>
      <c r="N237" s="57">
        <v>0</v>
      </c>
      <c r="O237" s="22">
        <v>0</v>
      </c>
      <c r="P237" s="22"/>
    </row>
    <row r="238" spans="1:16" ht="18.75" x14ac:dyDescent="0.25">
      <c r="A238" s="242"/>
      <c r="B238" s="224"/>
      <c r="C238" s="328"/>
      <c r="D238" s="245"/>
      <c r="E238" s="245"/>
      <c r="F238" s="86" t="s">
        <v>11</v>
      </c>
      <c r="G238" s="99">
        <f t="shared" si="46"/>
        <v>45859.7</v>
      </c>
      <c r="H238" s="162">
        <v>9029.9</v>
      </c>
      <c r="I238" s="162"/>
      <c r="J238" s="70">
        <v>0</v>
      </c>
      <c r="K238" s="75">
        <v>1800</v>
      </c>
      <c r="L238" s="76">
        <v>44059.7</v>
      </c>
      <c r="M238" s="77">
        <v>0</v>
      </c>
      <c r="N238" s="78">
        <v>0</v>
      </c>
      <c r="O238" s="22">
        <v>0</v>
      </c>
      <c r="P238" s="22"/>
    </row>
    <row r="239" spans="1:16" ht="140.25" customHeight="1" x14ac:dyDescent="0.25">
      <c r="A239" s="243"/>
      <c r="B239" s="225"/>
      <c r="C239" s="329"/>
      <c r="D239" s="246"/>
      <c r="E239" s="246"/>
      <c r="F239" s="86" t="s">
        <v>12</v>
      </c>
      <c r="G239" s="99">
        <f t="shared" ref="G239:G295" si="56">SUM(J239:O239)</f>
        <v>0</v>
      </c>
      <c r="H239" s="162">
        <v>0</v>
      </c>
      <c r="I239" s="162"/>
      <c r="J239" s="53">
        <v>0</v>
      </c>
      <c r="K239" s="54">
        <v>0</v>
      </c>
      <c r="L239" s="55">
        <v>0</v>
      </c>
      <c r="M239" s="56">
        <v>0</v>
      </c>
      <c r="N239" s="57">
        <v>0</v>
      </c>
      <c r="O239" s="22">
        <v>0</v>
      </c>
      <c r="P239" s="22"/>
    </row>
    <row r="240" spans="1:16" ht="200.25" customHeight="1" x14ac:dyDescent="0.25">
      <c r="A240" s="122" t="s">
        <v>145</v>
      </c>
      <c r="B240" s="158" t="s">
        <v>198</v>
      </c>
      <c r="C240" s="87" t="s">
        <v>174</v>
      </c>
      <c r="D240" s="153" t="s">
        <v>34</v>
      </c>
      <c r="E240" s="127" t="s">
        <v>199</v>
      </c>
      <c r="F240" s="147" t="s">
        <v>13</v>
      </c>
      <c r="G240" s="147" t="s">
        <v>13</v>
      </c>
      <c r="H240" s="158" t="s">
        <v>13</v>
      </c>
      <c r="I240" s="158"/>
      <c r="J240" s="53"/>
      <c r="K240" s="54"/>
      <c r="L240" s="55"/>
      <c r="M240" s="56"/>
      <c r="N240" s="57"/>
      <c r="O240" s="22"/>
      <c r="P240" s="22"/>
    </row>
    <row r="241" spans="1:16" ht="18.75" customHeight="1" x14ac:dyDescent="0.25">
      <c r="A241" s="241" t="s">
        <v>35</v>
      </c>
      <c r="B241" s="223" t="s">
        <v>193</v>
      </c>
      <c r="C241" s="223" t="s">
        <v>176</v>
      </c>
      <c r="D241" s="244">
        <v>46387</v>
      </c>
      <c r="E241" s="244" t="s">
        <v>194</v>
      </c>
      <c r="F241" s="86" t="s">
        <v>9</v>
      </c>
      <c r="G241" s="112">
        <f>SUM(J241:P241)</f>
        <v>188.5</v>
      </c>
      <c r="H241" s="160">
        <f>H242+H243+H244+H245</f>
        <v>15</v>
      </c>
      <c r="I241" s="160"/>
      <c r="J241" s="48">
        <f>J242+J243+J244+J245</f>
        <v>0</v>
      </c>
      <c r="K241" s="48">
        <f>K242+K243+K244+K245</f>
        <v>60</v>
      </c>
      <c r="L241" s="48">
        <f>L242+L243+L244+L245</f>
        <v>38.5</v>
      </c>
      <c r="M241" s="48">
        <f t="shared" si="49"/>
        <v>0</v>
      </c>
      <c r="N241" s="52">
        <f t="shared" si="50"/>
        <v>0</v>
      </c>
      <c r="O241" s="21">
        <f>SUM(O242:O245)</f>
        <v>0</v>
      </c>
      <c r="P241" s="21">
        <f>P244</f>
        <v>90</v>
      </c>
    </row>
    <row r="242" spans="1:16" ht="18.75" x14ac:dyDescent="0.25">
      <c r="A242" s="242"/>
      <c r="B242" s="224"/>
      <c r="C242" s="224"/>
      <c r="D242" s="245"/>
      <c r="E242" s="245"/>
      <c r="F242" s="86" t="s">
        <v>180</v>
      </c>
      <c r="G242" s="99">
        <f t="shared" si="56"/>
        <v>0</v>
      </c>
      <c r="H242" s="162">
        <v>0</v>
      </c>
      <c r="I242" s="162"/>
      <c r="J242" s="53">
        <v>0</v>
      </c>
      <c r="K242" s="54">
        <v>0</v>
      </c>
      <c r="L242" s="55">
        <v>0</v>
      </c>
      <c r="M242" s="56">
        <v>0</v>
      </c>
      <c r="N242" s="57">
        <v>0</v>
      </c>
      <c r="O242" s="22">
        <v>0</v>
      </c>
      <c r="P242" s="22"/>
    </row>
    <row r="243" spans="1:16" ht="27" customHeight="1" x14ac:dyDescent="0.25">
      <c r="A243" s="242"/>
      <c r="B243" s="224"/>
      <c r="C243" s="224"/>
      <c r="D243" s="245"/>
      <c r="E243" s="245"/>
      <c r="F243" s="86" t="s">
        <v>10</v>
      </c>
      <c r="G243" s="99">
        <f t="shared" si="56"/>
        <v>0</v>
      </c>
      <c r="H243" s="162">
        <v>0</v>
      </c>
      <c r="I243" s="162"/>
      <c r="J243" s="53">
        <v>0</v>
      </c>
      <c r="K243" s="54">
        <v>0</v>
      </c>
      <c r="L243" s="55">
        <v>0</v>
      </c>
      <c r="M243" s="56">
        <v>0</v>
      </c>
      <c r="N243" s="57">
        <v>0</v>
      </c>
      <c r="O243" s="22">
        <v>0</v>
      </c>
      <c r="P243" s="22"/>
    </row>
    <row r="244" spans="1:16" ht="24" customHeight="1" x14ac:dyDescent="0.25">
      <c r="A244" s="242"/>
      <c r="B244" s="224"/>
      <c r="C244" s="224"/>
      <c r="D244" s="245"/>
      <c r="E244" s="245"/>
      <c r="F244" s="86" t="s">
        <v>11</v>
      </c>
      <c r="G244" s="99">
        <f>SUM(J244:P244)</f>
        <v>188.5</v>
      </c>
      <c r="H244" s="162">
        <v>15</v>
      </c>
      <c r="I244" s="162"/>
      <c r="J244" s="70">
        <v>0</v>
      </c>
      <c r="K244" s="75">
        <v>60</v>
      </c>
      <c r="L244" s="76">
        <v>38.5</v>
      </c>
      <c r="M244" s="77">
        <v>0</v>
      </c>
      <c r="N244" s="78">
        <v>0</v>
      </c>
      <c r="O244" s="22">
        <v>0</v>
      </c>
      <c r="P244" s="22">
        <v>90</v>
      </c>
    </row>
    <row r="245" spans="1:16" ht="177" customHeight="1" x14ac:dyDescent="0.25">
      <c r="A245" s="243"/>
      <c r="B245" s="225"/>
      <c r="C245" s="225"/>
      <c r="D245" s="246"/>
      <c r="E245" s="246"/>
      <c r="F245" s="86" t="s">
        <v>12</v>
      </c>
      <c r="G245" s="99">
        <f t="shared" si="56"/>
        <v>0</v>
      </c>
      <c r="H245" s="162">
        <v>0</v>
      </c>
      <c r="I245" s="162"/>
      <c r="J245" s="53">
        <v>0</v>
      </c>
      <c r="K245" s="54">
        <v>0</v>
      </c>
      <c r="L245" s="55">
        <v>0</v>
      </c>
      <c r="M245" s="56">
        <v>0</v>
      </c>
      <c r="N245" s="57">
        <v>0</v>
      </c>
      <c r="O245" s="22">
        <v>0</v>
      </c>
      <c r="P245" s="22"/>
    </row>
    <row r="246" spans="1:16" ht="274.5" customHeight="1" x14ac:dyDescent="0.25">
      <c r="A246" s="179" t="s">
        <v>144</v>
      </c>
      <c r="B246" s="158" t="s">
        <v>193</v>
      </c>
      <c r="C246" s="87" t="s">
        <v>175</v>
      </c>
      <c r="D246" s="153" t="s">
        <v>36</v>
      </c>
      <c r="E246" s="127" t="s">
        <v>225</v>
      </c>
      <c r="F246" s="147" t="s">
        <v>13</v>
      </c>
      <c r="G246" s="147" t="s">
        <v>13</v>
      </c>
      <c r="H246" s="158" t="s">
        <v>13</v>
      </c>
      <c r="I246" s="158"/>
      <c r="J246" s="53">
        <v>0</v>
      </c>
      <c r="K246" s="54">
        <v>0</v>
      </c>
      <c r="L246" s="55">
        <v>0</v>
      </c>
      <c r="M246" s="56">
        <v>0</v>
      </c>
      <c r="N246" s="57">
        <v>0</v>
      </c>
      <c r="O246" s="22">
        <v>0</v>
      </c>
      <c r="P246" s="22"/>
    </row>
    <row r="247" spans="1:16" ht="18.75" customHeight="1" x14ac:dyDescent="0.25">
      <c r="A247" s="324" t="s">
        <v>53</v>
      </c>
      <c r="B247" s="327" t="s">
        <v>193</v>
      </c>
      <c r="C247" s="351" t="s">
        <v>179</v>
      </c>
      <c r="D247" s="244">
        <v>46387</v>
      </c>
      <c r="E247" s="244" t="s">
        <v>194</v>
      </c>
      <c r="F247" s="86" t="s">
        <v>9</v>
      </c>
      <c r="G247" s="112">
        <f t="shared" si="56"/>
        <v>530</v>
      </c>
      <c r="H247" s="160">
        <f>H248+H249+H250+H251</f>
        <v>4</v>
      </c>
      <c r="I247" s="160"/>
      <c r="J247" s="48">
        <f>J248+J249+J250+J251</f>
        <v>0</v>
      </c>
      <c r="K247" s="48">
        <f>K248+K249+K250+K251</f>
        <v>30</v>
      </c>
      <c r="L247" s="48">
        <f>L248+L249+L250+L251</f>
        <v>0</v>
      </c>
      <c r="M247" s="48">
        <f t="shared" ref="M247:M300" si="57">SUM(M248:M251)</f>
        <v>0</v>
      </c>
      <c r="N247" s="52">
        <f t="shared" ref="N247:N300" si="58">SUM(N248:N251)</f>
        <v>500</v>
      </c>
      <c r="O247" s="21">
        <f>SUM(O248:O251)</f>
        <v>0</v>
      </c>
      <c r="P247" s="21"/>
    </row>
    <row r="248" spans="1:16" ht="18.75" x14ac:dyDescent="0.25">
      <c r="A248" s="325"/>
      <c r="B248" s="328"/>
      <c r="C248" s="352"/>
      <c r="D248" s="245"/>
      <c r="E248" s="245"/>
      <c r="F248" s="86" t="s">
        <v>180</v>
      </c>
      <c r="G248" s="99">
        <f t="shared" si="56"/>
        <v>0</v>
      </c>
      <c r="H248" s="162">
        <v>0</v>
      </c>
      <c r="I248" s="162"/>
      <c r="J248" s="53">
        <v>0</v>
      </c>
      <c r="K248" s="54">
        <v>0</v>
      </c>
      <c r="L248" s="55">
        <v>0</v>
      </c>
      <c r="M248" s="56">
        <v>0</v>
      </c>
      <c r="N248" s="57">
        <v>0</v>
      </c>
      <c r="O248" s="22">
        <v>0</v>
      </c>
      <c r="P248" s="22"/>
    </row>
    <row r="249" spans="1:16" ht="18.75" x14ac:dyDescent="0.25">
      <c r="A249" s="325"/>
      <c r="B249" s="328"/>
      <c r="C249" s="352"/>
      <c r="D249" s="245"/>
      <c r="E249" s="245"/>
      <c r="F249" s="86" t="s">
        <v>10</v>
      </c>
      <c r="G249" s="99">
        <f t="shared" si="56"/>
        <v>0</v>
      </c>
      <c r="H249" s="162">
        <v>0</v>
      </c>
      <c r="I249" s="162"/>
      <c r="J249" s="53">
        <v>0</v>
      </c>
      <c r="K249" s="54">
        <v>0</v>
      </c>
      <c r="L249" s="55">
        <v>0</v>
      </c>
      <c r="M249" s="56">
        <v>0</v>
      </c>
      <c r="N249" s="57">
        <v>0</v>
      </c>
      <c r="O249" s="22">
        <v>0</v>
      </c>
      <c r="P249" s="22"/>
    </row>
    <row r="250" spans="1:16" ht="18.75" x14ac:dyDescent="0.25">
      <c r="A250" s="325"/>
      <c r="B250" s="328"/>
      <c r="C250" s="352"/>
      <c r="D250" s="245"/>
      <c r="E250" s="245"/>
      <c r="F250" s="86" t="s">
        <v>11</v>
      </c>
      <c r="G250" s="99">
        <f t="shared" si="56"/>
        <v>530</v>
      </c>
      <c r="H250" s="162">
        <v>4</v>
      </c>
      <c r="I250" s="162"/>
      <c r="J250" s="70">
        <v>0</v>
      </c>
      <c r="K250" s="75">
        <v>30</v>
      </c>
      <c r="L250" s="76">
        <v>0</v>
      </c>
      <c r="M250" s="77">
        <v>0</v>
      </c>
      <c r="N250" s="78">
        <v>500</v>
      </c>
      <c r="O250" s="22">
        <v>0</v>
      </c>
      <c r="P250" s="22"/>
    </row>
    <row r="251" spans="1:16" ht="18.75" x14ac:dyDescent="0.25">
      <c r="A251" s="326"/>
      <c r="B251" s="329"/>
      <c r="C251" s="353"/>
      <c r="D251" s="246"/>
      <c r="E251" s="246"/>
      <c r="F251" s="86" t="s">
        <v>12</v>
      </c>
      <c r="G251" s="99">
        <f t="shared" si="56"/>
        <v>0</v>
      </c>
      <c r="H251" s="162">
        <v>0</v>
      </c>
      <c r="I251" s="162"/>
      <c r="J251" s="53">
        <v>0</v>
      </c>
      <c r="K251" s="54">
        <v>0</v>
      </c>
      <c r="L251" s="55">
        <v>0</v>
      </c>
      <c r="M251" s="56">
        <v>0</v>
      </c>
      <c r="N251" s="57">
        <v>0</v>
      </c>
      <c r="O251" s="22">
        <v>0</v>
      </c>
      <c r="P251" s="22"/>
    </row>
    <row r="252" spans="1:16" ht="150.75" customHeight="1" x14ac:dyDescent="0.25">
      <c r="A252" s="125" t="s">
        <v>109</v>
      </c>
      <c r="B252" s="84" t="s">
        <v>193</v>
      </c>
      <c r="C252" s="145" t="s">
        <v>178</v>
      </c>
      <c r="D252" s="153">
        <v>46387</v>
      </c>
      <c r="E252" s="127" t="s">
        <v>194</v>
      </c>
      <c r="F252" s="194" t="s">
        <v>13</v>
      </c>
      <c r="G252" s="194" t="s">
        <v>13</v>
      </c>
      <c r="H252" s="158" t="s">
        <v>13</v>
      </c>
      <c r="I252" s="158"/>
      <c r="J252" s="53">
        <v>0</v>
      </c>
      <c r="K252" s="54">
        <v>0</v>
      </c>
      <c r="L252" s="55">
        <v>0</v>
      </c>
      <c r="M252" s="56">
        <v>0</v>
      </c>
      <c r="N252" s="57">
        <v>0</v>
      </c>
      <c r="O252" s="22">
        <v>0</v>
      </c>
      <c r="P252" s="22"/>
    </row>
    <row r="253" spans="1:16" ht="18.75" x14ac:dyDescent="0.25">
      <c r="A253" s="348" t="s">
        <v>37</v>
      </c>
      <c r="B253" s="226" t="s">
        <v>13</v>
      </c>
      <c r="C253" s="226" t="s">
        <v>164</v>
      </c>
      <c r="D253" s="274">
        <v>46387</v>
      </c>
      <c r="E253" s="274" t="s">
        <v>13</v>
      </c>
      <c r="F253" s="58" t="s">
        <v>9</v>
      </c>
      <c r="G253" s="112">
        <f t="shared" si="56"/>
        <v>982.4</v>
      </c>
      <c r="H253" s="160">
        <f>H254+H255+H256+H257</f>
        <v>4.5</v>
      </c>
      <c r="I253" s="160"/>
      <c r="J253" s="48">
        <f>J254+J255+J256+J257</f>
        <v>67.400000000000006</v>
      </c>
      <c r="K253" s="48">
        <f>K254+K255+K256+K257</f>
        <v>515</v>
      </c>
      <c r="L253" s="48">
        <f>L254+L255+L256+L257</f>
        <v>400</v>
      </c>
      <c r="M253" s="48">
        <f t="shared" si="57"/>
        <v>0</v>
      </c>
      <c r="N253" s="52">
        <f t="shared" si="58"/>
        <v>0</v>
      </c>
      <c r="O253" s="21">
        <f>SUM(O254:O257)</f>
        <v>0</v>
      </c>
      <c r="P253" s="21"/>
    </row>
    <row r="254" spans="1:16" ht="18.75" x14ac:dyDescent="0.25">
      <c r="A254" s="349"/>
      <c r="B254" s="227"/>
      <c r="C254" s="227"/>
      <c r="D254" s="275"/>
      <c r="E254" s="275"/>
      <c r="F254" s="58" t="s">
        <v>180</v>
      </c>
      <c r="G254" s="113">
        <f t="shared" si="56"/>
        <v>0</v>
      </c>
      <c r="H254" s="163">
        <f>H259</f>
        <v>0</v>
      </c>
      <c r="I254" s="163"/>
      <c r="J254" s="53">
        <v>0</v>
      </c>
      <c r="K254" s="54">
        <v>0</v>
      </c>
      <c r="L254" s="55">
        <v>0</v>
      </c>
      <c r="M254" s="56">
        <v>0</v>
      </c>
      <c r="N254" s="57">
        <v>0</v>
      </c>
      <c r="O254" s="22">
        <v>0</v>
      </c>
      <c r="P254" s="22"/>
    </row>
    <row r="255" spans="1:16" ht="18.75" x14ac:dyDescent="0.25">
      <c r="A255" s="349"/>
      <c r="B255" s="227"/>
      <c r="C255" s="227"/>
      <c r="D255" s="275"/>
      <c r="E255" s="275"/>
      <c r="F255" s="58" t="s">
        <v>10</v>
      </c>
      <c r="G255" s="113">
        <f t="shared" si="56"/>
        <v>0</v>
      </c>
      <c r="H255" s="163">
        <f t="shared" ref="H255:H257" si="59">H260</f>
        <v>0</v>
      </c>
      <c r="I255" s="163"/>
      <c r="J255" s="53">
        <v>0</v>
      </c>
      <c r="K255" s="54">
        <v>0</v>
      </c>
      <c r="L255" s="55">
        <v>0</v>
      </c>
      <c r="M255" s="56">
        <v>0</v>
      </c>
      <c r="N255" s="57">
        <v>0</v>
      </c>
      <c r="O255" s="22">
        <v>0</v>
      </c>
      <c r="P255" s="22"/>
    </row>
    <row r="256" spans="1:16" ht="18.75" x14ac:dyDescent="0.25">
      <c r="A256" s="349"/>
      <c r="B256" s="227"/>
      <c r="C256" s="227"/>
      <c r="D256" s="275"/>
      <c r="E256" s="275"/>
      <c r="F256" s="58" t="s">
        <v>11</v>
      </c>
      <c r="G256" s="113">
        <f t="shared" si="56"/>
        <v>982.4</v>
      </c>
      <c r="H256" s="163">
        <f t="shared" si="59"/>
        <v>4.5</v>
      </c>
      <c r="I256" s="163"/>
      <c r="J256" s="53">
        <f>J261</f>
        <v>67.400000000000006</v>
      </c>
      <c r="K256" s="75">
        <f>K261</f>
        <v>515</v>
      </c>
      <c r="L256" s="76">
        <f>L261</f>
        <v>400</v>
      </c>
      <c r="M256" s="77">
        <v>0</v>
      </c>
      <c r="N256" s="78">
        <v>0</v>
      </c>
      <c r="O256" s="22">
        <v>0</v>
      </c>
      <c r="P256" s="22"/>
    </row>
    <row r="257" spans="1:16" ht="60.75" customHeight="1" x14ac:dyDescent="0.25">
      <c r="A257" s="350"/>
      <c r="B257" s="228"/>
      <c r="C257" s="228"/>
      <c r="D257" s="276"/>
      <c r="E257" s="276"/>
      <c r="F257" s="58" t="s">
        <v>12</v>
      </c>
      <c r="G257" s="113">
        <f t="shared" si="56"/>
        <v>0</v>
      </c>
      <c r="H257" s="163">
        <f t="shared" si="59"/>
        <v>0</v>
      </c>
      <c r="I257" s="163"/>
      <c r="J257" s="53">
        <v>0</v>
      </c>
      <c r="K257" s="54">
        <v>0</v>
      </c>
      <c r="L257" s="55">
        <v>0</v>
      </c>
      <c r="M257" s="56">
        <v>0</v>
      </c>
      <c r="N257" s="57">
        <v>0</v>
      </c>
      <c r="O257" s="22">
        <v>0</v>
      </c>
      <c r="P257" s="22"/>
    </row>
    <row r="258" spans="1:16" ht="18.75" customHeight="1" x14ac:dyDescent="0.25">
      <c r="A258" s="241" t="s">
        <v>38</v>
      </c>
      <c r="B258" s="223" t="s">
        <v>193</v>
      </c>
      <c r="C258" s="223" t="s">
        <v>162</v>
      </c>
      <c r="D258" s="244">
        <v>46387</v>
      </c>
      <c r="E258" s="244" t="s">
        <v>194</v>
      </c>
      <c r="F258" s="66" t="s">
        <v>9</v>
      </c>
      <c r="G258" s="112">
        <f t="shared" si="56"/>
        <v>982.4</v>
      </c>
      <c r="H258" s="160">
        <f>H259+H260+H261</f>
        <v>4.5</v>
      </c>
      <c r="I258" s="160"/>
      <c r="J258" s="48">
        <f>J259+J260+J261+J262</f>
        <v>67.400000000000006</v>
      </c>
      <c r="K258" s="48">
        <f>K259+K260+K261+K262</f>
        <v>515</v>
      </c>
      <c r="L258" s="48">
        <f>L259+L260+L261+L262</f>
        <v>400</v>
      </c>
      <c r="M258" s="48">
        <f t="shared" si="57"/>
        <v>0</v>
      </c>
      <c r="N258" s="52">
        <f t="shared" si="58"/>
        <v>0</v>
      </c>
      <c r="O258" s="21">
        <f>SUM(O259:O262)</f>
        <v>0</v>
      </c>
      <c r="P258" s="21"/>
    </row>
    <row r="259" spans="1:16" ht="18.75" x14ac:dyDescent="0.25">
      <c r="A259" s="242"/>
      <c r="B259" s="224"/>
      <c r="C259" s="224"/>
      <c r="D259" s="245"/>
      <c r="E259" s="245"/>
      <c r="F259" s="66" t="s">
        <v>180</v>
      </c>
      <c r="G259" s="99">
        <f t="shared" si="56"/>
        <v>0</v>
      </c>
      <c r="H259" s="162">
        <v>0</v>
      </c>
      <c r="I259" s="162"/>
      <c r="J259" s="53">
        <v>0</v>
      </c>
      <c r="K259" s="54">
        <v>0</v>
      </c>
      <c r="L259" s="55">
        <v>0</v>
      </c>
      <c r="M259" s="56">
        <v>0</v>
      </c>
      <c r="N259" s="57">
        <v>0</v>
      </c>
      <c r="O259" s="22">
        <v>0</v>
      </c>
      <c r="P259" s="22"/>
    </row>
    <row r="260" spans="1:16" ht="18.75" x14ac:dyDescent="0.25">
      <c r="A260" s="242"/>
      <c r="B260" s="224"/>
      <c r="C260" s="224"/>
      <c r="D260" s="245"/>
      <c r="E260" s="245"/>
      <c r="F260" s="66" t="s">
        <v>10</v>
      </c>
      <c r="G260" s="99">
        <f t="shared" si="56"/>
        <v>0</v>
      </c>
      <c r="H260" s="162">
        <v>0</v>
      </c>
      <c r="I260" s="162"/>
      <c r="J260" s="53">
        <v>0</v>
      </c>
      <c r="K260" s="54">
        <v>0</v>
      </c>
      <c r="L260" s="55">
        <v>0</v>
      </c>
      <c r="M260" s="56">
        <v>0</v>
      </c>
      <c r="N260" s="57">
        <v>0</v>
      </c>
      <c r="O260" s="22">
        <v>0</v>
      </c>
      <c r="P260" s="22"/>
    </row>
    <row r="261" spans="1:16" ht="18.75" x14ac:dyDescent="0.25">
      <c r="A261" s="242"/>
      <c r="B261" s="224"/>
      <c r="C261" s="224"/>
      <c r="D261" s="245"/>
      <c r="E261" s="245"/>
      <c r="F261" s="66" t="s">
        <v>11</v>
      </c>
      <c r="G261" s="99">
        <f t="shared" si="56"/>
        <v>982.4</v>
      </c>
      <c r="H261" s="162">
        <v>4.5</v>
      </c>
      <c r="I261" s="162"/>
      <c r="J261" s="53">
        <v>67.400000000000006</v>
      </c>
      <c r="K261" s="75">
        <v>515</v>
      </c>
      <c r="L261" s="76">
        <v>400</v>
      </c>
      <c r="M261" s="77">
        <v>0</v>
      </c>
      <c r="N261" s="78">
        <v>0</v>
      </c>
      <c r="O261" s="22">
        <v>0</v>
      </c>
      <c r="P261" s="22"/>
    </row>
    <row r="262" spans="1:16" ht="151.5" customHeight="1" x14ac:dyDescent="0.25">
      <c r="A262" s="243"/>
      <c r="B262" s="225"/>
      <c r="C262" s="225"/>
      <c r="D262" s="246"/>
      <c r="E262" s="246"/>
      <c r="F262" s="66" t="s">
        <v>12</v>
      </c>
      <c r="G262" s="99">
        <f t="shared" si="56"/>
        <v>0</v>
      </c>
      <c r="H262" s="162">
        <v>0</v>
      </c>
      <c r="I262" s="162"/>
      <c r="J262" s="53">
        <v>0</v>
      </c>
      <c r="K262" s="54">
        <v>0</v>
      </c>
      <c r="L262" s="55">
        <v>0</v>
      </c>
      <c r="M262" s="56">
        <v>0</v>
      </c>
      <c r="N262" s="57">
        <v>0</v>
      </c>
      <c r="O262" s="22">
        <v>0</v>
      </c>
      <c r="P262" s="22"/>
    </row>
    <row r="263" spans="1:16" ht="101.25" customHeight="1" x14ac:dyDescent="0.25">
      <c r="A263" s="122" t="s">
        <v>110</v>
      </c>
      <c r="B263" s="158" t="s">
        <v>193</v>
      </c>
      <c r="C263" s="128" t="s">
        <v>163</v>
      </c>
      <c r="D263" s="153">
        <v>46387</v>
      </c>
      <c r="E263" s="127" t="s">
        <v>194</v>
      </c>
      <c r="F263" s="147" t="s">
        <v>13</v>
      </c>
      <c r="G263" s="147" t="s">
        <v>13</v>
      </c>
      <c r="H263" s="158" t="s">
        <v>13</v>
      </c>
      <c r="I263" s="158"/>
      <c r="J263" s="88"/>
      <c r="K263" s="89"/>
      <c r="L263" s="90"/>
      <c r="M263" s="91"/>
      <c r="N263" s="92"/>
      <c r="O263" s="20"/>
      <c r="P263" s="20"/>
    </row>
    <row r="264" spans="1:16" ht="86.25" customHeight="1" x14ac:dyDescent="0.25">
      <c r="A264" s="122" t="s">
        <v>111</v>
      </c>
      <c r="B264" s="158" t="s">
        <v>193</v>
      </c>
      <c r="C264" s="42" t="s">
        <v>52</v>
      </c>
      <c r="D264" s="153">
        <v>46387</v>
      </c>
      <c r="E264" s="127" t="s">
        <v>194</v>
      </c>
      <c r="F264" s="147" t="s">
        <v>13</v>
      </c>
      <c r="G264" s="147" t="s">
        <v>13</v>
      </c>
      <c r="H264" s="158" t="s">
        <v>13</v>
      </c>
      <c r="I264" s="158"/>
      <c r="J264" s="93"/>
      <c r="K264" s="94"/>
      <c r="L264" s="95"/>
      <c r="M264" s="96"/>
      <c r="N264" s="97"/>
      <c r="O264" s="29"/>
      <c r="P264" s="29"/>
    </row>
    <row r="265" spans="1:16" ht="143.25" customHeight="1" x14ac:dyDescent="0.25">
      <c r="A265" s="122" t="s">
        <v>112</v>
      </c>
      <c r="B265" s="156" t="s">
        <v>193</v>
      </c>
      <c r="C265" s="103" t="s">
        <v>89</v>
      </c>
      <c r="D265" s="153">
        <v>46387</v>
      </c>
      <c r="E265" s="127" t="s">
        <v>226</v>
      </c>
      <c r="F265" s="147" t="s">
        <v>13</v>
      </c>
      <c r="G265" s="147" t="s">
        <v>13</v>
      </c>
      <c r="H265" s="158" t="s">
        <v>13</v>
      </c>
      <c r="I265" s="158"/>
      <c r="J265" s="88"/>
      <c r="K265" s="89"/>
      <c r="L265" s="90"/>
      <c r="M265" s="91"/>
      <c r="N265" s="92"/>
      <c r="O265" s="20"/>
      <c r="P265" s="20"/>
    </row>
    <row r="266" spans="1:16" ht="18.75" x14ac:dyDescent="0.25">
      <c r="A266" s="348" t="s">
        <v>39</v>
      </c>
      <c r="B266" s="226" t="s">
        <v>193</v>
      </c>
      <c r="C266" s="226" t="s">
        <v>165</v>
      </c>
      <c r="D266" s="274">
        <v>46387</v>
      </c>
      <c r="E266" s="345" t="s">
        <v>194</v>
      </c>
      <c r="F266" s="58" t="s">
        <v>9</v>
      </c>
      <c r="G266" s="112">
        <f t="shared" si="56"/>
        <v>2022.1</v>
      </c>
      <c r="H266" s="160">
        <f>H267+H268+H269+H270</f>
        <v>0</v>
      </c>
      <c r="I266" s="160"/>
      <c r="J266" s="48">
        <f>J267+J268+J269+J270</f>
        <v>2022.1</v>
      </c>
      <c r="K266" s="48">
        <f>K267+K268+K269+K270</f>
        <v>0</v>
      </c>
      <c r="L266" s="48">
        <f>L267+L268+L269+L270</f>
        <v>0</v>
      </c>
      <c r="M266" s="48">
        <f t="shared" si="57"/>
        <v>0</v>
      </c>
      <c r="N266" s="52">
        <f t="shared" si="58"/>
        <v>0</v>
      </c>
      <c r="O266" s="21">
        <f>SUM(O267:O270)</f>
        <v>0</v>
      </c>
      <c r="P266" s="21"/>
    </row>
    <row r="267" spans="1:16" ht="18.75" x14ac:dyDescent="0.25">
      <c r="A267" s="349"/>
      <c r="B267" s="227"/>
      <c r="C267" s="227"/>
      <c r="D267" s="275"/>
      <c r="E267" s="346"/>
      <c r="F267" s="58" t="s">
        <v>180</v>
      </c>
      <c r="G267" s="113">
        <f t="shared" si="56"/>
        <v>0</v>
      </c>
      <c r="H267" s="163">
        <f>H272</f>
        <v>0</v>
      </c>
      <c r="I267" s="163"/>
      <c r="J267" s="53">
        <v>0</v>
      </c>
      <c r="K267" s="54">
        <v>0</v>
      </c>
      <c r="L267" s="55">
        <v>0</v>
      </c>
      <c r="M267" s="56">
        <v>0</v>
      </c>
      <c r="N267" s="57">
        <v>0</v>
      </c>
      <c r="O267" s="22">
        <v>0</v>
      </c>
      <c r="P267" s="22"/>
    </row>
    <row r="268" spans="1:16" ht="18.75" x14ac:dyDescent="0.25">
      <c r="A268" s="349"/>
      <c r="B268" s="227"/>
      <c r="C268" s="227"/>
      <c r="D268" s="275"/>
      <c r="E268" s="346"/>
      <c r="F268" s="58" t="s">
        <v>10</v>
      </c>
      <c r="G268" s="113">
        <f t="shared" si="56"/>
        <v>0</v>
      </c>
      <c r="H268" s="163">
        <f t="shared" ref="H268:H270" si="60">H273</f>
        <v>0</v>
      </c>
      <c r="I268" s="163"/>
      <c r="J268" s="53">
        <v>0</v>
      </c>
      <c r="K268" s="54">
        <v>0</v>
      </c>
      <c r="L268" s="55">
        <v>0</v>
      </c>
      <c r="M268" s="56">
        <v>0</v>
      </c>
      <c r="N268" s="57">
        <v>0</v>
      </c>
      <c r="O268" s="22">
        <v>0</v>
      </c>
      <c r="P268" s="22"/>
    </row>
    <row r="269" spans="1:16" ht="18.75" x14ac:dyDescent="0.25">
      <c r="A269" s="349"/>
      <c r="B269" s="227"/>
      <c r="C269" s="227"/>
      <c r="D269" s="275"/>
      <c r="E269" s="346"/>
      <c r="F269" s="58" t="s">
        <v>11</v>
      </c>
      <c r="G269" s="113">
        <f t="shared" si="56"/>
        <v>2022.1</v>
      </c>
      <c r="H269" s="163">
        <f t="shared" si="60"/>
        <v>0</v>
      </c>
      <c r="I269" s="163"/>
      <c r="J269" s="53">
        <f>J274</f>
        <v>2022.1</v>
      </c>
      <c r="K269" s="75">
        <f>K274</f>
        <v>0</v>
      </c>
      <c r="L269" s="76">
        <v>0</v>
      </c>
      <c r="M269" s="77">
        <v>0</v>
      </c>
      <c r="N269" s="78">
        <v>0</v>
      </c>
      <c r="O269" s="22">
        <v>0</v>
      </c>
      <c r="P269" s="22"/>
    </row>
    <row r="270" spans="1:16" ht="18.75" x14ac:dyDescent="0.25">
      <c r="A270" s="350"/>
      <c r="B270" s="228"/>
      <c r="C270" s="228"/>
      <c r="D270" s="276"/>
      <c r="E270" s="347"/>
      <c r="F270" s="58" t="s">
        <v>12</v>
      </c>
      <c r="G270" s="113">
        <f t="shared" si="56"/>
        <v>0</v>
      </c>
      <c r="H270" s="163">
        <f t="shared" si="60"/>
        <v>0</v>
      </c>
      <c r="I270" s="163"/>
      <c r="J270" s="53">
        <v>0</v>
      </c>
      <c r="K270" s="54">
        <v>0</v>
      </c>
      <c r="L270" s="55">
        <v>0</v>
      </c>
      <c r="M270" s="56">
        <v>0</v>
      </c>
      <c r="N270" s="57">
        <v>0</v>
      </c>
      <c r="O270" s="22">
        <v>0</v>
      </c>
      <c r="P270" s="22"/>
    </row>
    <row r="271" spans="1:16" ht="18.75" x14ac:dyDescent="0.25">
      <c r="A271" s="241" t="s">
        <v>40</v>
      </c>
      <c r="B271" s="223" t="s">
        <v>193</v>
      </c>
      <c r="C271" s="223" t="s">
        <v>85</v>
      </c>
      <c r="D271" s="244">
        <v>46387</v>
      </c>
      <c r="E271" s="244" t="s">
        <v>194</v>
      </c>
      <c r="F271" s="66" t="s">
        <v>9</v>
      </c>
      <c r="G271" s="112">
        <f t="shared" si="56"/>
        <v>2022.1</v>
      </c>
      <c r="H271" s="160">
        <f>H272+H273+H274+H275</f>
        <v>0</v>
      </c>
      <c r="I271" s="160"/>
      <c r="J271" s="48">
        <f>J272+J273+J274+J275</f>
        <v>2022.1</v>
      </c>
      <c r="K271" s="48">
        <f>K272+K273+K274+K275</f>
        <v>0</v>
      </c>
      <c r="L271" s="48">
        <f>L272+L273+L274+L275</f>
        <v>0</v>
      </c>
      <c r="M271" s="48">
        <f t="shared" si="57"/>
        <v>0</v>
      </c>
      <c r="N271" s="52">
        <f t="shared" si="58"/>
        <v>0</v>
      </c>
      <c r="O271" s="21">
        <f>SUM(O272:O275)</f>
        <v>0</v>
      </c>
      <c r="P271" s="21"/>
    </row>
    <row r="272" spans="1:16" ht="18.75" x14ac:dyDescent="0.25">
      <c r="A272" s="242"/>
      <c r="B272" s="224"/>
      <c r="C272" s="224"/>
      <c r="D272" s="245"/>
      <c r="E272" s="245"/>
      <c r="F272" s="66" t="s">
        <v>180</v>
      </c>
      <c r="G272" s="99">
        <f t="shared" si="56"/>
        <v>0</v>
      </c>
      <c r="H272" s="162">
        <v>0</v>
      </c>
      <c r="I272" s="162"/>
      <c r="J272" s="53">
        <v>0</v>
      </c>
      <c r="K272" s="54">
        <v>0</v>
      </c>
      <c r="L272" s="55">
        <v>0</v>
      </c>
      <c r="M272" s="56">
        <v>0</v>
      </c>
      <c r="N272" s="57">
        <v>0</v>
      </c>
      <c r="O272" s="22">
        <v>0</v>
      </c>
      <c r="P272" s="22"/>
    </row>
    <row r="273" spans="1:16" ht="18.75" x14ac:dyDescent="0.25">
      <c r="A273" s="242"/>
      <c r="B273" s="224"/>
      <c r="C273" s="224"/>
      <c r="D273" s="245"/>
      <c r="E273" s="245"/>
      <c r="F273" s="66" t="s">
        <v>10</v>
      </c>
      <c r="G273" s="99">
        <f t="shared" si="56"/>
        <v>0</v>
      </c>
      <c r="H273" s="162">
        <v>0</v>
      </c>
      <c r="I273" s="162"/>
      <c r="J273" s="53">
        <v>0</v>
      </c>
      <c r="K273" s="54">
        <v>0</v>
      </c>
      <c r="L273" s="55">
        <v>0</v>
      </c>
      <c r="M273" s="56">
        <v>0</v>
      </c>
      <c r="N273" s="57">
        <v>0</v>
      </c>
      <c r="O273" s="22">
        <v>0</v>
      </c>
      <c r="P273" s="22"/>
    </row>
    <row r="274" spans="1:16" ht="18.75" x14ac:dyDescent="0.25">
      <c r="A274" s="242"/>
      <c r="B274" s="224"/>
      <c r="C274" s="224"/>
      <c r="D274" s="245"/>
      <c r="E274" s="245"/>
      <c r="F274" s="66" t="s">
        <v>11</v>
      </c>
      <c r="G274" s="99">
        <f t="shared" si="56"/>
        <v>2022.1</v>
      </c>
      <c r="H274" s="162">
        <v>0</v>
      </c>
      <c r="I274" s="162"/>
      <c r="J274" s="53">
        <v>2022.1</v>
      </c>
      <c r="K274" s="75">
        <v>0</v>
      </c>
      <c r="L274" s="76">
        <v>0</v>
      </c>
      <c r="M274" s="77">
        <v>0</v>
      </c>
      <c r="N274" s="78">
        <v>0</v>
      </c>
      <c r="O274" s="22">
        <v>0</v>
      </c>
      <c r="P274" s="22"/>
    </row>
    <row r="275" spans="1:16" ht="84" customHeight="1" x14ac:dyDescent="0.25">
      <c r="A275" s="243"/>
      <c r="B275" s="225"/>
      <c r="C275" s="225"/>
      <c r="D275" s="246"/>
      <c r="E275" s="246"/>
      <c r="F275" s="66" t="s">
        <v>12</v>
      </c>
      <c r="G275" s="99">
        <f t="shared" si="56"/>
        <v>0</v>
      </c>
      <c r="H275" s="162">
        <v>0</v>
      </c>
      <c r="I275" s="162"/>
      <c r="J275" s="53">
        <v>0</v>
      </c>
      <c r="K275" s="54">
        <v>0</v>
      </c>
      <c r="L275" s="55">
        <v>0</v>
      </c>
      <c r="M275" s="56">
        <v>0</v>
      </c>
      <c r="N275" s="57">
        <v>0</v>
      </c>
      <c r="O275" s="22">
        <v>0</v>
      </c>
      <c r="P275" s="22"/>
    </row>
    <row r="276" spans="1:16" ht="154.5" customHeight="1" x14ac:dyDescent="0.25">
      <c r="A276" s="122" t="s">
        <v>146</v>
      </c>
      <c r="B276" s="158" t="s">
        <v>193</v>
      </c>
      <c r="C276" s="104" t="s">
        <v>89</v>
      </c>
      <c r="D276" s="153" t="s">
        <v>36</v>
      </c>
      <c r="E276" s="155" t="s">
        <v>194</v>
      </c>
      <c r="F276" s="147" t="s">
        <v>13</v>
      </c>
      <c r="G276" s="147" t="s">
        <v>13</v>
      </c>
      <c r="H276" s="158" t="s">
        <v>13</v>
      </c>
      <c r="I276" s="158"/>
      <c r="J276" s="88" t="s">
        <v>13</v>
      </c>
      <c r="K276" s="89" t="s">
        <v>13</v>
      </c>
      <c r="L276" s="90" t="s">
        <v>13</v>
      </c>
      <c r="M276" s="91">
        <v>0</v>
      </c>
      <c r="N276" s="92">
        <v>0</v>
      </c>
      <c r="O276" s="20">
        <v>0</v>
      </c>
      <c r="P276" s="20"/>
    </row>
    <row r="277" spans="1:16" ht="18.75" customHeight="1" x14ac:dyDescent="0.25">
      <c r="A277" s="229" t="s">
        <v>41</v>
      </c>
      <c r="B277" s="230"/>
      <c r="C277" s="230"/>
      <c r="D277" s="230"/>
      <c r="E277" s="230"/>
      <c r="F277" s="230"/>
      <c r="G277" s="230"/>
      <c r="H277" s="231"/>
      <c r="I277" s="204"/>
      <c r="J277" s="48">
        <f>J278+J279+J280+J281</f>
        <v>103897.29999999999</v>
      </c>
      <c r="K277" s="48">
        <f>K278+K279+K280+K281</f>
        <v>4119.7</v>
      </c>
      <c r="L277" s="48">
        <f>L278+L279+L280+L281</f>
        <v>0</v>
      </c>
      <c r="M277" s="48">
        <f t="shared" si="57"/>
        <v>146807.20000000001</v>
      </c>
      <c r="N277" s="52">
        <f t="shared" si="58"/>
        <v>0</v>
      </c>
      <c r="O277" s="21">
        <f>SUM(O278:O281)</f>
        <v>0</v>
      </c>
      <c r="P277" s="21"/>
    </row>
    <row r="278" spans="1:16" ht="2.25" customHeight="1" x14ac:dyDescent="0.25">
      <c r="A278" s="232"/>
      <c r="B278" s="233"/>
      <c r="C278" s="233"/>
      <c r="D278" s="233"/>
      <c r="E278" s="233"/>
      <c r="F278" s="233"/>
      <c r="G278" s="233"/>
      <c r="H278" s="234"/>
      <c r="I278" s="205"/>
      <c r="J278" s="53">
        <f>J283+J308+J296+J327+J345</f>
        <v>0</v>
      </c>
      <c r="K278" s="54">
        <v>0</v>
      </c>
      <c r="L278" s="55">
        <v>0</v>
      </c>
      <c r="M278" s="56">
        <f>M308</f>
        <v>84146.6</v>
      </c>
      <c r="N278" s="57">
        <v>0</v>
      </c>
      <c r="O278" s="22">
        <v>0</v>
      </c>
      <c r="P278" s="22"/>
    </row>
    <row r="279" spans="1:16" ht="3.75" customHeight="1" x14ac:dyDescent="0.25">
      <c r="A279" s="232"/>
      <c r="B279" s="233"/>
      <c r="C279" s="233"/>
      <c r="D279" s="233"/>
      <c r="E279" s="233"/>
      <c r="F279" s="233"/>
      <c r="G279" s="233"/>
      <c r="H279" s="234"/>
      <c r="I279" s="205"/>
      <c r="J279" s="53">
        <f>J284+J309+J297+J328+J346</f>
        <v>59762.6</v>
      </c>
      <c r="K279" s="54">
        <v>0</v>
      </c>
      <c r="L279" s="55">
        <v>0</v>
      </c>
      <c r="M279" s="56">
        <f>M309</f>
        <v>48849.4</v>
      </c>
      <c r="N279" s="57">
        <v>0</v>
      </c>
      <c r="O279" s="22">
        <v>0</v>
      </c>
      <c r="P279" s="22"/>
    </row>
    <row r="280" spans="1:16" ht="18.75" hidden="1" x14ac:dyDescent="0.25">
      <c r="A280" s="232"/>
      <c r="B280" s="233"/>
      <c r="C280" s="233"/>
      <c r="D280" s="233"/>
      <c r="E280" s="233"/>
      <c r="F280" s="233"/>
      <c r="G280" s="233"/>
      <c r="H280" s="234"/>
      <c r="I280" s="205"/>
      <c r="J280" s="53">
        <f>J285+J310+J298+J329+J347</f>
        <v>44134.7</v>
      </c>
      <c r="K280" s="75">
        <f>K298+K329+K347</f>
        <v>4119.7</v>
      </c>
      <c r="L280" s="76">
        <v>0</v>
      </c>
      <c r="M280" s="56">
        <f>M310</f>
        <v>13811.2</v>
      </c>
      <c r="N280" s="78">
        <v>0</v>
      </c>
      <c r="O280" s="22">
        <v>0</v>
      </c>
      <c r="P280" s="22"/>
    </row>
    <row r="281" spans="1:16" ht="18.75" x14ac:dyDescent="0.25">
      <c r="A281" s="235"/>
      <c r="B281" s="236"/>
      <c r="C281" s="236"/>
      <c r="D281" s="236"/>
      <c r="E281" s="236"/>
      <c r="F281" s="236"/>
      <c r="G281" s="236"/>
      <c r="H281" s="237"/>
      <c r="I281" s="206"/>
      <c r="J281" s="53">
        <f>J286+J311+J299+J330+J348</f>
        <v>0</v>
      </c>
      <c r="K281" s="54">
        <v>0</v>
      </c>
      <c r="L281" s="55">
        <v>0</v>
      </c>
      <c r="M281" s="56">
        <v>0</v>
      </c>
      <c r="N281" s="57">
        <v>0</v>
      </c>
      <c r="O281" s="22">
        <v>0</v>
      </c>
      <c r="P281" s="22"/>
    </row>
    <row r="282" spans="1:16" ht="18.75" customHeight="1" x14ac:dyDescent="0.25">
      <c r="A282" s="247" t="s">
        <v>42</v>
      </c>
      <c r="B282" s="220" t="s">
        <v>13</v>
      </c>
      <c r="C282" s="248" t="s">
        <v>94</v>
      </c>
      <c r="D282" s="240">
        <v>46387</v>
      </c>
      <c r="E282" s="240" t="s">
        <v>13</v>
      </c>
      <c r="F282" s="66" t="s">
        <v>9</v>
      </c>
      <c r="G282" s="112">
        <f t="shared" si="56"/>
        <v>59762.6</v>
      </c>
      <c r="H282" s="160">
        <f>H283+H284+H285+H286</f>
        <v>8681.6</v>
      </c>
      <c r="I282" s="160"/>
      <c r="J282" s="48">
        <f>J283+J284+J285+J286</f>
        <v>59762.6</v>
      </c>
      <c r="K282" s="48">
        <f>K283+K284+K285+K286</f>
        <v>0</v>
      </c>
      <c r="L282" s="48">
        <f>L283+L284+L285+L286</f>
        <v>0</v>
      </c>
      <c r="M282" s="48">
        <f t="shared" si="57"/>
        <v>0</v>
      </c>
      <c r="N282" s="52">
        <f t="shared" si="58"/>
        <v>0</v>
      </c>
      <c r="O282" s="21">
        <f>SUM(O283:O286)</f>
        <v>0</v>
      </c>
      <c r="P282" s="21"/>
    </row>
    <row r="283" spans="1:16" ht="18.75" x14ac:dyDescent="0.25">
      <c r="A283" s="247"/>
      <c r="B283" s="221"/>
      <c r="C283" s="248"/>
      <c r="D283" s="240"/>
      <c r="E283" s="240"/>
      <c r="F283" s="66" t="s">
        <v>180</v>
      </c>
      <c r="G283" s="113">
        <f t="shared" si="56"/>
        <v>0</v>
      </c>
      <c r="H283" s="163">
        <f>H288</f>
        <v>0</v>
      </c>
      <c r="I283" s="163"/>
      <c r="J283" s="53">
        <v>0</v>
      </c>
      <c r="K283" s="54">
        <v>0</v>
      </c>
      <c r="L283" s="55">
        <v>0</v>
      </c>
      <c r="M283" s="56">
        <v>0</v>
      </c>
      <c r="N283" s="57">
        <v>0</v>
      </c>
      <c r="O283" s="22">
        <v>0</v>
      </c>
      <c r="P283" s="22"/>
    </row>
    <row r="284" spans="1:16" ht="18.75" x14ac:dyDescent="0.25">
      <c r="A284" s="247"/>
      <c r="B284" s="221"/>
      <c r="C284" s="248"/>
      <c r="D284" s="240"/>
      <c r="E284" s="240"/>
      <c r="F284" s="66" t="s">
        <v>10</v>
      </c>
      <c r="G284" s="113">
        <f t="shared" si="56"/>
        <v>59762.6</v>
      </c>
      <c r="H284" s="163">
        <f t="shared" ref="H284:H286" si="61">H289</f>
        <v>8681.6</v>
      </c>
      <c r="I284" s="163"/>
      <c r="J284" s="53">
        <f>J289</f>
        <v>59762.6</v>
      </c>
      <c r="K284" s="54">
        <v>0</v>
      </c>
      <c r="L284" s="55">
        <v>0</v>
      </c>
      <c r="M284" s="56">
        <v>0</v>
      </c>
      <c r="N284" s="57">
        <v>0</v>
      </c>
      <c r="O284" s="22">
        <v>0</v>
      </c>
      <c r="P284" s="22"/>
    </row>
    <row r="285" spans="1:16" ht="18.75" x14ac:dyDescent="0.25">
      <c r="A285" s="247"/>
      <c r="B285" s="221"/>
      <c r="C285" s="248"/>
      <c r="D285" s="240"/>
      <c r="E285" s="240"/>
      <c r="F285" s="66" t="s">
        <v>11</v>
      </c>
      <c r="G285" s="113">
        <f t="shared" si="56"/>
        <v>0</v>
      </c>
      <c r="H285" s="163">
        <f t="shared" si="61"/>
        <v>0</v>
      </c>
      <c r="I285" s="163"/>
      <c r="J285" s="53">
        <v>0</v>
      </c>
      <c r="K285" s="75">
        <v>0</v>
      </c>
      <c r="L285" s="76">
        <v>0</v>
      </c>
      <c r="M285" s="77">
        <v>0</v>
      </c>
      <c r="N285" s="78">
        <v>0</v>
      </c>
      <c r="O285" s="22">
        <v>0</v>
      </c>
      <c r="P285" s="22"/>
    </row>
    <row r="286" spans="1:16" ht="18.75" x14ac:dyDescent="0.25">
      <c r="A286" s="247"/>
      <c r="B286" s="222"/>
      <c r="C286" s="248"/>
      <c r="D286" s="240"/>
      <c r="E286" s="240"/>
      <c r="F286" s="66" t="s">
        <v>12</v>
      </c>
      <c r="G286" s="113">
        <f t="shared" si="56"/>
        <v>0</v>
      </c>
      <c r="H286" s="163">
        <f t="shared" si="61"/>
        <v>0</v>
      </c>
      <c r="I286" s="163"/>
      <c r="J286" s="53">
        <v>0</v>
      </c>
      <c r="K286" s="54">
        <v>0</v>
      </c>
      <c r="L286" s="55">
        <v>0</v>
      </c>
      <c r="M286" s="56">
        <v>0</v>
      </c>
      <c r="N286" s="57">
        <v>0</v>
      </c>
      <c r="O286" s="22">
        <v>0</v>
      </c>
      <c r="P286" s="22"/>
    </row>
    <row r="287" spans="1:16" ht="18.75" customHeight="1" x14ac:dyDescent="0.25">
      <c r="A287" s="249" t="s">
        <v>43</v>
      </c>
      <c r="B287" s="217" t="s">
        <v>193</v>
      </c>
      <c r="C287" s="239" t="s">
        <v>94</v>
      </c>
      <c r="D287" s="240">
        <v>46387</v>
      </c>
      <c r="E287" s="240" t="s">
        <v>194</v>
      </c>
      <c r="F287" s="66" t="s">
        <v>9</v>
      </c>
      <c r="G287" s="112">
        <f t="shared" si="56"/>
        <v>59762.6</v>
      </c>
      <c r="H287" s="160">
        <f>H288+H289+H290+H291</f>
        <v>8681.6</v>
      </c>
      <c r="I287" s="160"/>
      <c r="J287" s="48">
        <f>J288+J289+J290+J291</f>
        <v>59762.6</v>
      </c>
      <c r="K287" s="48">
        <f>K288+K289+K290+K291</f>
        <v>0</v>
      </c>
      <c r="L287" s="48">
        <f>L288+L289+L290+L291</f>
        <v>0</v>
      </c>
      <c r="M287" s="48">
        <f t="shared" si="57"/>
        <v>0</v>
      </c>
      <c r="N287" s="52">
        <f t="shared" si="58"/>
        <v>0</v>
      </c>
      <c r="O287" s="21">
        <f>SUM(O288:O291)</f>
        <v>0</v>
      </c>
      <c r="P287" s="21"/>
    </row>
    <row r="288" spans="1:16" ht="18.75" x14ac:dyDescent="0.25">
      <c r="A288" s="249"/>
      <c r="B288" s="218"/>
      <c r="C288" s="239"/>
      <c r="D288" s="240"/>
      <c r="E288" s="240"/>
      <c r="F288" s="66" t="s">
        <v>180</v>
      </c>
      <c r="G288" s="99">
        <f t="shared" si="56"/>
        <v>0</v>
      </c>
      <c r="H288" s="162">
        <v>0</v>
      </c>
      <c r="I288" s="162"/>
      <c r="J288" s="53">
        <v>0</v>
      </c>
      <c r="K288" s="54">
        <v>0</v>
      </c>
      <c r="L288" s="55">
        <v>0</v>
      </c>
      <c r="M288" s="56">
        <v>0</v>
      </c>
      <c r="N288" s="57">
        <v>0</v>
      </c>
      <c r="O288" s="22">
        <v>0</v>
      </c>
      <c r="P288" s="22"/>
    </row>
    <row r="289" spans="1:16" ht="18.75" x14ac:dyDescent="0.25">
      <c r="A289" s="249"/>
      <c r="B289" s="218"/>
      <c r="C289" s="239"/>
      <c r="D289" s="240"/>
      <c r="E289" s="240"/>
      <c r="F289" s="66" t="s">
        <v>10</v>
      </c>
      <c r="G289" s="99">
        <f t="shared" si="56"/>
        <v>59762.6</v>
      </c>
      <c r="H289" s="162">
        <v>8681.6</v>
      </c>
      <c r="I289" s="162"/>
      <c r="J289" s="53">
        <v>59762.6</v>
      </c>
      <c r="K289" s="54">
        <v>0</v>
      </c>
      <c r="L289" s="55">
        <v>0</v>
      </c>
      <c r="M289" s="56">
        <v>0</v>
      </c>
      <c r="N289" s="57">
        <v>0</v>
      </c>
      <c r="O289" s="22">
        <v>0</v>
      </c>
      <c r="P289" s="22"/>
    </row>
    <row r="290" spans="1:16" ht="18.75" x14ac:dyDescent="0.25">
      <c r="A290" s="249"/>
      <c r="B290" s="218"/>
      <c r="C290" s="239"/>
      <c r="D290" s="240"/>
      <c r="E290" s="240"/>
      <c r="F290" s="66" t="s">
        <v>11</v>
      </c>
      <c r="G290" s="99">
        <f t="shared" si="56"/>
        <v>0</v>
      </c>
      <c r="H290" s="162">
        <v>0</v>
      </c>
      <c r="I290" s="162"/>
      <c r="J290" s="53">
        <v>0</v>
      </c>
      <c r="K290" s="75">
        <v>0</v>
      </c>
      <c r="L290" s="76">
        <v>0</v>
      </c>
      <c r="M290" s="77">
        <v>0</v>
      </c>
      <c r="N290" s="78">
        <v>0</v>
      </c>
      <c r="O290" s="22">
        <v>0</v>
      </c>
      <c r="P290" s="22"/>
    </row>
    <row r="291" spans="1:16" ht="18.75" x14ac:dyDescent="0.25">
      <c r="A291" s="249"/>
      <c r="B291" s="219"/>
      <c r="C291" s="239"/>
      <c r="D291" s="240"/>
      <c r="E291" s="240"/>
      <c r="F291" s="66" t="s">
        <v>12</v>
      </c>
      <c r="G291" s="99">
        <f t="shared" si="56"/>
        <v>0</v>
      </c>
      <c r="H291" s="162">
        <v>0</v>
      </c>
      <c r="I291" s="162"/>
      <c r="J291" s="53">
        <v>0</v>
      </c>
      <c r="K291" s="54">
        <v>0</v>
      </c>
      <c r="L291" s="55">
        <v>0</v>
      </c>
      <c r="M291" s="56">
        <v>0</v>
      </c>
      <c r="N291" s="57">
        <v>0</v>
      </c>
      <c r="O291" s="22">
        <v>0</v>
      </c>
      <c r="P291" s="22"/>
    </row>
    <row r="292" spans="1:16" ht="225" x14ac:dyDescent="0.25">
      <c r="A292" s="121" t="s">
        <v>113</v>
      </c>
      <c r="B292" s="165" t="s">
        <v>193</v>
      </c>
      <c r="C292" s="102" t="s">
        <v>83</v>
      </c>
      <c r="D292" s="153" t="s">
        <v>184</v>
      </c>
      <c r="E292" s="155" t="s">
        <v>194</v>
      </c>
      <c r="F292" s="147" t="s">
        <v>13</v>
      </c>
      <c r="G292" s="171" t="s">
        <v>13</v>
      </c>
      <c r="H292" s="172" t="s">
        <v>13</v>
      </c>
      <c r="I292" s="172"/>
      <c r="J292" s="88"/>
      <c r="K292" s="89"/>
      <c r="L292" s="90"/>
      <c r="M292" s="91"/>
      <c r="N292" s="92"/>
      <c r="O292" s="20"/>
      <c r="P292" s="20"/>
    </row>
    <row r="293" spans="1:16" ht="81.75" customHeight="1" x14ac:dyDescent="0.25">
      <c r="A293" s="120" t="s">
        <v>114</v>
      </c>
      <c r="B293" s="165" t="s">
        <v>193</v>
      </c>
      <c r="C293" s="102" t="s">
        <v>83</v>
      </c>
      <c r="D293" s="153" t="s">
        <v>184</v>
      </c>
      <c r="E293" s="155" t="s">
        <v>194</v>
      </c>
      <c r="F293" s="147" t="s">
        <v>13</v>
      </c>
      <c r="G293" s="171" t="s">
        <v>13</v>
      </c>
      <c r="H293" s="172" t="s">
        <v>13</v>
      </c>
      <c r="I293" s="172"/>
      <c r="J293" s="88"/>
      <c r="K293" s="89"/>
      <c r="L293" s="90"/>
      <c r="M293" s="91"/>
      <c r="N293" s="92"/>
      <c r="O293" s="20"/>
      <c r="P293" s="20"/>
    </row>
    <row r="294" spans="1:16" ht="149.25" customHeight="1" x14ac:dyDescent="0.25">
      <c r="A294" s="120" t="s">
        <v>115</v>
      </c>
      <c r="B294" s="165" t="s">
        <v>193</v>
      </c>
      <c r="C294" s="102" t="s">
        <v>86</v>
      </c>
      <c r="D294" s="153" t="s">
        <v>184</v>
      </c>
      <c r="E294" s="195" t="s">
        <v>232</v>
      </c>
      <c r="F294" s="147" t="s">
        <v>13</v>
      </c>
      <c r="G294" s="171" t="s">
        <v>13</v>
      </c>
      <c r="H294" s="172" t="s">
        <v>13</v>
      </c>
      <c r="I294" s="172"/>
      <c r="J294" s="88"/>
      <c r="K294" s="89"/>
      <c r="L294" s="90"/>
      <c r="M294" s="91"/>
      <c r="N294" s="92"/>
      <c r="O294" s="20"/>
      <c r="P294" s="20"/>
    </row>
    <row r="295" spans="1:16" ht="18.75" customHeight="1" x14ac:dyDescent="0.25">
      <c r="A295" s="247" t="s">
        <v>44</v>
      </c>
      <c r="B295" s="220" t="s">
        <v>13</v>
      </c>
      <c r="C295" s="248" t="s">
        <v>95</v>
      </c>
      <c r="D295" s="240">
        <v>46387</v>
      </c>
      <c r="E295" s="240" t="s">
        <v>13</v>
      </c>
      <c r="F295" s="66" t="s">
        <v>9</v>
      </c>
      <c r="G295" s="112">
        <f t="shared" si="56"/>
        <v>7454.4</v>
      </c>
      <c r="H295" s="160">
        <f>H296+H297+H298+H299</f>
        <v>937.8</v>
      </c>
      <c r="I295" s="160"/>
      <c r="J295" s="48">
        <f>J296+J297+J298+J299</f>
        <v>7134.7</v>
      </c>
      <c r="K295" s="48">
        <f>K296+K297+K298+K299</f>
        <v>319.7</v>
      </c>
      <c r="L295" s="48">
        <f>L296+L297+L298+L299</f>
        <v>0</v>
      </c>
      <c r="M295" s="48">
        <f t="shared" si="57"/>
        <v>0</v>
      </c>
      <c r="N295" s="52">
        <f t="shared" si="58"/>
        <v>0</v>
      </c>
      <c r="O295" s="21">
        <f>SUM(O296:O299)</f>
        <v>0</v>
      </c>
      <c r="P295" s="21"/>
    </row>
    <row r="296" spans="1:16" ht="18.75" x14ac:dyDescent="0.25">
      <c r="A296" s="247"/>
      <c r="B296" s="221"/>
      <c r="C296" s="248"/>
      <c r="D296" s="240"/>
      <c r="E296" s="240"/>
      <c r="F296" s="66" t="s">
        <v>180</v>
      </c>
      <c r="G296" s="113">
        <f t="shared" ref="G296:G367" si="62">SUM(J296:O296)</f>
        <v>0</v>
      </c>
      <c r="H296" s="163">
        <f>H301</f>
        <v>0</v>
      </c>
      <c r="I296" s="163"/>
      <c r="J296" s="53">
        <v>0</v>
      </c>
      <c r="K296" s="54">
        <v>0</v>
      </c>
      <c r="L296" s="55">
        <v>0</v>
      </c>
      <c r="M296" s="56">
        <v>0</v>
      </c>
      <c r="N296" s="57">
        <v>0</v>
      </c>
      <c r="O296" s="22">
        <v>0</v>
      </c>
      <c r="P296" s="22"/>
    </row>
    <row r="297" spans="1:16" ht="18.75" x14ac:dyDescent="0.25">
      <c r="A297" s="247"/>
      <c r="B297" s="221"/>
      <c r="C297" s="248"/>
      <c r="D297" s="240"/>
      <c r="E297" s="240"/>
      <c r="F297" s="66" t="s">
        <v>10</v>
      </c>
      <c r="G297" s="113">
        <f t="shared" si="62"/>
        <v>0</v>
      </c>
      <c r="H297" s="163">
        <f t="shared" ref="H297:H299" si="63">H302</f>
        <v>0</v>
      </c>
      <c r="I297" s="163"/>
      <c r="J297" s="53">
        <v>0</v>
      </c>
      <c r="K297" s="54">
        <v>0</v>
      </c>
      <c r="L297" s="55">
        <v>0</v>
      </c>
      <c r="M297" s="56">
        <v>0</v>
      </c>
      <c r="N297" s="57">
        <v>0</v>
      </c>
      <c r="O297" s="22">
        <v>0</v>
      </c>
      <c r="P297" s="22"/>
    </row>
    <row r="298" spans="1:16" ht="18.75" x14ac:dyDescent="0.25">
      <c r="A298" s="247"/>
      <c r="B298" s="221"/>
      <c r="C298" s="248"/>
      <c r="D298" s="240"/>
      <c r="E298" s="240"/>
      <c r="F298" s="66" t="s">
        <v>11</v>
      </c>
      <c r="G298" s="113">
        <f t="shared" si="62"/>
        <v>7454.4</v>
      </c>
      <c r="H298" s="163">
        <f t="shared" si="63"/>
        <v>937.8</v>
      </c>
      <c r="I298" s="163"/>
      <c r="J298" s="53">
        <f>J303</f>
        <v>7134.7</v>
      </c>
      <c r="K298" s="75">
        <f>K303</f>
        <v>319.7</v>
      </c>
      <c r="L298" s="76">
        <v>0</v>
      </c>
      <c r="M298" s="77">
        <v>0</v>
      </c>
      <c r="N298" s="78">
        <v>0</v>
      </c>
      <c r="O298" s="22">
        <v>0</v>
      </c>
      <c r="P298" s="22"/>
    </row>
    <row r="299" spans="1:16" ht="45" customHeight="1" x14ac:dyDescent="0.25">
      <c r="A299" s="247"/>
      <c r="B299" s="222"/>
      <c r="C299" s="248"/>
      <c r="D299" s="240"/>
      <c r="E299" s="240"/>
      <c r="F299" s="66" t="s">
        <v>12</v>
      </c>
      <c r="G299" s="113">
        <f t="shared" si="62"/>
        <v>0</v>
      </c>
      <c r="H299" s="163">
        <f t="shared" si="63"/>
        <v>0</v>
      </c>
      <c r="I299" s="163"/>
      <c r="J299" s="53">
        <v>0</v>
      </c>
      <c r="K299" s="54">
        <v>0</v>
      </c>
      <c r="L299" s="55">
        <v>0</v>
      </c>
      <c r="M299" s="56">
        <v>0</v>
      </c>
      <c r="N299" s="57">
        <v>0</v>
      </c>
      <c r="O299" s="22">
        <v>0</v>
      </c>
      <c r="P299" s="22"/>
    </row>
    <row r="300" spans="1:16" ht="18.75" customHeight="1" x14ac:dyDescent="0.25">
      <c r="A300" s="249" t="s">
        <v>147</v>
      </c>
      <c r="B300" s="217" t="s">
        <v>193</v>
      </c>
      <c r="C300" s="239" t="s">
        <v>84</v>
      </c>
      <c r="D300" s="240">
        <v>46387</v>
      </c>
      <c r="E300" s="240" t="s">
        <v>194</v>
      </c>
      <c r="F300" s="66" t="s">
        <v>9</v>
      </c>
      <c r="G300" s="112">
        <f t="shared" si="62"/>
        <v>7454.4</v>
      </c>
      <c r="H300" s="160">
        <f>H301+H302+H303+H304</f>
        <v>937.8</v>
      </c>
      <c r="I300" s="160"/>
      <c r="J300" s="48">
        <f>J301+J302+J303+J304</f>
        <v>7134.7</v>
      </c>
      <c r="K300" s="48">
        <f>K301+K302+K303+K304</f>
        <v>319.7</v>
      </c>
      <c r="L300" s="48">
        <f>L301+L302+L303+L304</f>
        <v>0</v>
      </c>
      <c r="M300" s="48">
        <f t="shared" si="57"/>
        <v>0</v>
      </c>
      <c r="N300" s="52">
        <f t="shared" si="58"/>
        <v>0</v>
      </c>
      <c r="O300" s="21">
        <f>SUM(O301:O304)</f>
        <v>0</v>
      </c>
      <c r="P300" s="21"/>
    </row>
    <row r="301" spans="1:16" ht="18.75" x14ac:dyDescent="0.25">
      <c r="A301" s="249"/>
      <c r="B301" s="218"/>
      <c r="C301" s="239"/>
      <c r="D301" s="240"/>
      <c r="E301" s="240"/>
      <c r="F301" s="66" t="s">
        <v>180</v>
      </c>
      <c r="G301" s="113">
        <f t="shared" si="62"/>
        <v>0</v>
      </c>
      <c r="H301" s="163">
        <v>0</v>
      </c>
      <c r="I301" s="163"/>
      <c r="J301" s="53">
        <v>0</v>
      </c>
      <c r="K301" s="54">
        <v>0</v>
      </c>
      <c r="L301" s="55">
        <v>0</v>
      </c>
      <c r="M301" s="56">
        <v>0</v>
      </c>
      <c r="N301" s="57">
        <v>0</v>
      </c>
      <c r="O301" s="22">
        <v>0</v>
      </c>
      <c r="P301" s="22"/>
    </row>
    <row r="302" spans="1:16" ht="18.75" x14ac:dyDescent="0.25">
      <c r="A302" s="249"/>
      <c r="B302" s="218"/>
      <c r="C302" s="239"/>
      <c r="D302" s="240"/>
      <c r="E302" s="240"/>
      <c r="F302" s="66" t="s">
        <v>10</v>
      </c>
      <c r="G302" s="113">
        <f t="shared" si="62"/>
        <v>0</v>
      </c>
      <c r="H302" s="163">
        <v>0</v>
      </c>
      <c r="I302" s="163"/>
      <c r="J302" s="53">
        <v>0</v>
      </c>
      <c r="K302" s="54">
        <v>0</v>
      </c>
      <c r="L302" s="55">
        <v>0</v>
      </c>
      <c r="M302" s="56">
        <v>0</v>
      </c>
      <c r="N302" s="57">
        <v>0</v>
      </c>
      <c r="O302" s="22">
        <v>0</v>
      </c>
      <c r="P302" s="22"/>
    </row>
    <row r="303" spans="1:16" ht="18.75" x14ac:dyDescent="0.25">
      <c r="A303" s="249"/>
      <c r="B303" s="218"/>
      <c r="C303" s="239"/>
      <c r="D303" s="240"/>
      <c r="E303" s="240"/>
      <c r="F303" s="66" t="s">
        <v>11</v>
      </c>
      <c r="G303" s="113">
        <f t="shared" si="62"/>
        <v>7454.4</v>
      </c>
      <c r="H303" s="163">
        <v>937.8</v>
      </c>
      <c r="I303" s="163"/>
      <c r="J303" s="53">
        <v>7134.7</v>
      </c>
      <c r="K303" s="75">
        <v>319.7</v>
      </c>
      <c r="L303" s="76">
        <v>0</v>
      </c>
      <c r="M303" s="77">
        <v>0</v>
      </c>
      <c r="N303" s="78">
        <v>0</v>
      </c>
      <c r="O303" s="22">
        <v>0</v>
      </c>
      <c r="P303" s="22"/>
    </row>
    <row r="304" spans="1:16" ht="52.5" customHeight="1" x14ac:dyDescent="0.25">
      <c r="A304" s="249"/>
      <c r="B304" s="219"/>
      <c r="C304" s="239"/>
      <c r="D304" s="240"/>
      <c r="E304" s="240"/>
      <c r="F304" s="66" t="s">
        <v>12</v>
      </c>
      <c r="G304" s="113">
        <f t="shared" si="62"/>
        <v>0</v>
      </c>
      <c r="H304" s="163">
        <v>0</v>
      </c>
      <c r="I304" s="163"/>
      <c r="J304" s="53">
        <v>0</v>
      </c>
      <c r="K304" s="54">
        <v>0</v>
      </c>
      <c r="L304" s="55">
        <v>0</v>
      </c>
      <c r="M304" s="56">
        <v>0</v>
      </c>
      <c r="N304" s="57">
        <v>0</v>
      </c>
      <c r="O304" s="22">
        <v>0</v>
      </c>
      <c r="P304" s="22"/>
    </row>
    <row r="305" spans="1:16" ht="131.25" x14ac:dyDescent="0.25">
      <c r="A305" s="121" t="s">
        <v>116</v>
      </c>
      <c r="B305" s="165" t="s">
        <v>193</v>
      </c>
      <c r="C305" s="102" t="s">
        <v>87</v>
      </c>
      <c r="D305" s="153">
        <v>46387</v>
      </c>
      <c r="E305" s="155" t="s">
        <v>194</v>
      </c>
      <c r="F305" s="147" t="s">
        <v>13</v>
      </c>
      <c r="G305" s="171" t="s">
        <v>13</v>
      </c>
      <c r="H305" s="172" t="s">
        <v>13</v>
      </c>
      <c r="I305" s="172"/>
      <c r="J305" s="88"/>
      <c r="K305" s="89"/>
      <c r="L305" s="90"/>
      <c r="M305" s="91"/>
      <c r="N305" s="92"/>
      <c r="O305" s="20"/>
      <c r="P305" s="20"/>
    </row>
    <row r="306" spans="1:16" ht="123" customHeight="1" x14ac:dyDescent="0.25">
      <c r="A306" s="121" t="s">
        <v>117</v>
      </c>
      <c r="B306" s="165" t="s">
        <v>193</v>
      </c>
      <c r="C306" s="102" t="s">
        <v>84</v>
      </c>
      <c r="D306" s="153">
        <v>46387</v>
      </c>
      <c r="E306" s="195" t="s">
        <v>227</v>
      </c>
      <c r="F306" s="147" t="s">
        <v>13</v>
      </c>
      <c r="G306" s="173" t="s">
        <v>13</v>
      </c>
      <c r="H306" s="174" t="s">
        <v>13</v>
      </c>
      <c r="I306" s="207"/>
      <c r="J306" s="88"/>
      <c r="K306" s="89"/>
      <c r="L306" s="90"/>
      <c r="M306" s="91"/>
      <c r="N306" s="92"/>
      <c r="O306" s="20"/>
      <c r="P306" s="20"/>
    </row>
    <row r="307" spans="1:16" ht="18.75" customHeight="1" x14ac:dyDescent="0.25">
      <c r="A307" s="247" t="s">
        <v>126</v>
      </c>
      <c r="B307" s="220" t="s">
        <v>13</v>
      </c>
      <c r="C307" s="248" t="s">
        <v>158</v>
      </c>
      <c r="D307" s="240">
        <v>46387</v>
      </c>
      <c r="E307" s="240" t="s">
        <v>13</v>
      </c>
      <c r="F307" s="66" t="s">
        <v>9</v>
      </c>
      <c r="G307" s="112">
        <f t="shared" si="62"/>
        <v>146807.20000000001</v>
      </c>
      <c r="H307" s="160">
        <f>H308+H309+H310+H311</f>
        <v>1028.0999999999999</v>
      </c>
      <c r="I307" s="160"/>
      <c r="J307" s="48">
        <f>J308+J309+J310+J311</f>
        <v>0</v>
      </c>
      <c r="K307" s="48">
        <f>K308+K309+K310+K311</f>
        <v>0</v>
      </c>
      <c r="L307" s="48">
        <f>L308+L309+L310+L311</f>
        <v>0</v>
      </c>
      <c r="M307" s="48">
        <f t="shared" ref="M307" si="64">SUM(M308:M311)</f>
        <v>146807.20000000001</v>
      </c>
      <c r="N307" s="52">
        <f t="shared" ref="N307" si="65">SUM(N308:N311)</f>
        <v>0</v>
      </c>
      <c r="O307" s="21">
        <f>SUM(O308:O311)</f>
        <v>0</v>
      </c>
      <c r="P307" s="21"/>
    </row>
    <row r="308" spans="1:16" ht="18.75" x14ac:dyDescent="0.25">
      <c r="A308" s="247"/>
      <c r="B308" s="221"/>
      <c r="C308" s="248"/>
      <c r="D308" s="240"/>
      <c r="E308" s="240"/>
      <c r="F308" s="66" t="s">
        <v>180</v>
      </c>
      <c r="G308" s="113">
        <f t="shared" si="62"/>
        <v>84146.6</v>
      </c>
      <c r="H308" s="163">
        <f>H313</f>
        <v>0</v>
      </c>
      <c r="I308" s="163"/>
      <c r="J308" s="88">
        <f t="shared" ref="J308:J311" si="66">J313</f>
        <v>0</v>
      </c>
      <c r="K308" s="89">
        <f t="shared" ref="K308:K311" si="67">K313</f>
        <v>0</v>
      </c>
      <c r="L308" s="90">
        <f t="shared" ref="L308:L311" si="68">L313</f>
        <v>0</v>
      </c>
      <c r="M308" s="91">
        <f>M313+M321</f>
        <v>84146.6</v>
      </c>
      <c r="N308" s="92">
        <f t="shared" ref="N308:N311" si="69">N313</f>
        <v>0</v>
      </c>
      <c r="O308" s="20">
        <f t="shared" ref="O308:O311" si="70">O313</f>
        <v>0</v>
      </c>
      <c r="P308" s="20"/>
    </row>
    <row r="309" spans="1:16" ht="18.75" x14ac:dyDescent="0.25">
      <c r="A309" s="247"/>
      <c r="B309" s="221"/>
      <c r="C309" s="248"/>
      <c r="D309" s="240"/>
      <c r="E309" s="240"/>
      <c r="F309" s="66" t="s">
        <v>10</v>
      </c>
      <c r="G309" s="113">
        <f t="shared" si="62"/>
        <v>48849.4</v>
      </c>
      <c r="H309" s="163">
        <f t="shared" ref="H309:H311" si="71">H314</f>
        <v>0</v>
      </c>
      <c r="I309" s="163"/>
      <c r="J309" s="88">
        <f t="shared" si="66"/>
        <v>0</v>
      </c>
      <c r="K309" s="89">
        <f t="shared" si="67"/>
        <v>0</v>
      </c>
      <c r="L309" s="90">
        <f t="shared" si="68"/>
        <v>0</v>
      </c>
      <c r="M309" s="91">
        <f t="shared" ref="M309:M311" si="72">M314+M322</f>
        <v>48849.4</v>
      </c>
      <c r="N309" s="92">
        <f t="shared" si="69"/>
        <v>0</v>
      </c>
      <c r="O309" s="20">
        <f t="shared" si="70"/>
        <v>0</v>
      </c>
      <c r="P309" s="20"/>
    </row>
    <row r="310" spans="1:16" ht="18.75" x14ac:dyDescent="0.25">
      <c r="A310" s="247"/>
      <c r="B310" s="221"/>
      <c r="C310" s="248"/>
      <c r="D310" s="240"/>
      <c r="E310" s="240"/>
      <c r="F310" s="66" t="s">
        <v>11</v>
      </c>
      <c r="G310" s="113">
        <f>SUM(J310:O310)</f>
        <v>13811.2</v>
      </c>
      <c r="H310" s="163">
        <f t="shared" si="71"/>
        <v>1028.0999999999999</v>
      </c>
      <c r="I310" s="163"/>
      <c r="J310" s="88">
        <f t="shared" si="66"/>
        <v>0</v>
      </c>
      <c r="K310" s="89">
        <f t="shared" si="67"/>
        <v>0</v>
      </c>
      <c r="L310" s="90">
        <f t="shared" si="68"/>
        <v>0</v>
      </c>
      <c r="M310" s="91">
        <f t="shared" si="72"/>
        <v>13811.2</v>
      </c>
      <c r="N310" s="92">
        <f t="shared" si="69"/>
        <v>0</v>
      </c>
      <c r="O310" s="20">
        <f t="shared" si="70"/>
        <v>0</v>
      </c>
      <c r="P310" s="20"/>
    </row>
    <row r="311" spans="1:16" ht="18.75" x14ac:dyDescent="0.25">
      <c r="A311" s="247"/>
      <c r="B311" s="222"/>
      <c r="C311" s="248"/>
      <c r="D311" s="240"/>
      <c r="E311" s="240"/>
      <c r="F311" s="66" t="s">
        <v>12</v>
      </c>
      <c r="G311" s="113">
        <f t="shared" si="62"/>
        <v>0</v>
      </c>
      <c r="H311" s="163">
        <f t="shared" si="71"/>
        <v>0</v>
      </c>
      <c r="I311" s="163"/>
      <c r="J311" s="88">
        <f t="shared" si="66"/>
        <v>0</v>
      </c>
      <c r="K311" s="89">
        <f t="shared" si="67"/>
        <v>0</v>
      </c>
      <c r="L311" s="90">
        <f t="shared" si="68"/>
        <v>0</v>
      </c>
      <c r="M311" s="91">
        <f t="shared" si="72"/>
        <v>0</v>
      </c>
      <c r="N311" s="92">
        <f t="shared" si="69"/>
        <v>0</v>
      </c>
      <c r="O311" s="20">
        <f t="shared" si="70"/>
        <v>0</v>
      </c>
      <c r="P311" s="20"/>
    </row>
    <row r="312" spans="1:16" ht="18.75" x14ac:dyDescent="0.25">
      <c r="A312" s="238" t="s">
        <v>159</v>
      </c>
      <c r="B312" s="361" t="s">
        <v>193</v>
      </c>
      <c r="C312" s="239" t="s">
        <v>158</v>
      </c>
      <c r="D312" s="240">
        <v>46387</v>
      </c>
      <c r="E312" s="240" t="s">
        <v>194</v>
      </c>
      <c r="F312" s="67" t="s">
        <v>9</v>
      </c>
      <c r="G312" s="112">
        <f t="shared" si="62"/>
        <v>145652.5</v>
      </c>
      <c r="H312" s="160">
        <f>H313+H314+H315+H316</f>
        <v>1028.0999999999999</v>
      </c>
      <c r="I312" s="160"/>
      <c r="J312" s="48">
        <f>J313+J314+J315+J316</f>
        <v>0</v>
      </c>
      <c r="K312" s="48">
        <f>K313+K314+K315+K316</f>
        <v>0</v>
      </c>
      <c r="L312" s="48">
        <f>L313+L314+L315+L316</f>
        <v>0</v>
      </c>
      <c r="M312" s="48">
        <f>SUM(M313:M316)</f>
        <v>145652.5</v>
      </c>
      <c r="N312" s="52">
        <f>SUM(N313:N316)</f>
        <v>0</v>
      </c>
      <c r="O312" s="21">
        <f>SUM(O313:O316)</f>
        <v>0</v>
      </c>
      <c r="P312" s="21"/>
    </row>
    <row r="313" spans="1:16" ht="18.75" x14ac:dyDescent="0.25">
      <c r="A313" s="238"/>
      <c r="B313" s="362"/>
      <c r="C313" s="239"/>
      <c r="D313" s="240"/>
      <c r="E313" s="240"/>
      <c r="F313" s="67" t="s">
        <v>180</v>
      </c>
      <c r="G313" s="113">
        <f t="shared" si="62"/>
        <v>84146.6</v>
      </c>
      <c r="H313" s="163">
        <v>0</v>
      </c>
      <c r="I313" s="163"/>
      <c r="J313" s="88">
        <v>0</v>
      </c>
      <c r="K313" s="89">
        <v>0</v>
      </c>
      <c r="L313" s="90">
        <v>0</v>
      </c>
      <c r="M313" s="91">
        <v>84146.6</v>
      </c>
      <c r="N313" s="92">
        <v>0</v>
      </c>
      <c r="O313" s="20">
        <v>0</v>
      </c>
      <c r="P313" s="20"/>
    </row>
    <row r="314" spans="1:16" ht="18.75" x14ac:dyDescent="0.25">
      <c r="A314" s="238"/>
      <c r="B314" s="362"/>
      <c r="C314" s="239"/>
      <c r="D314" s="240"/>
      <c r="E314" s="240"/>
      <c r="F314" s="67" t="s">
        <v>10</v>
      </c>
      <c r="G314" s="113">
        <f t="shared" si="62"/>
        <v>48849.4</v>
      </c>
      <c r="H314" s="163">
        <v>0</v>
      </c>
      <c r="I314" s="163"/>
      <c r="J314" s="88">
        <v>0</v>
      </c>
      <c r="K314" s="89">
        <v>0</v>
      </c>
      <c r="L314" s="90">
        <v>0</v>
      </c>
      <c r="M314" s="91">
        <v>48849.4</v>
      </c>
      <c r="N314" s="92">
        <v>0</v>
      </c>
      <c r="O314" s="20">
        <v>0</v>
      </c>
      <c r="P314" s="20"/>
    </row>
    <row r="315" spans="1:16" ht="18.75" x14ac:dyDescent="0.25">
      <c r="A315" s="238"/>
      <c r="B315" s="362"/>
      <c r="C315" s="239"/>
      <c r="D315" s="240"/>
      <c r="E315" s="240"/>
      <c r="F315" s="67" t="s">
        <v>11</v>
      </c>
      <c r="G315" s="113">
        <f t="shared" si="62"/>
        <v>12656.5</v>
      </c>
      <c r="H315" s="163">
        <v>1028.0999999999999</v>
      </c>
      <c r="I315" s="163"/>
      <c r="J315" s="88">
        <v>0</v>
      </c>
      <c r="K315" s="89">
        <v>0</v>
      </c>
      <c r="L315" s="90">
        <v>0</v>
      </c>
      <c r="M315" s="91">
        <v>12656.5</v>
      </c>
      <c r="N315" s="92">
        <v>0</v>
      </c>
      <c r="O315" s="20">
        <v>0</v>
      </c>
      <c r="P315" s="20"/>
    </row>
    <row r="316" spans="1:16" ht="18.75" x14ac:dyDescent="0.25">
      <c r="A316" s="238"/>
      <c r="B316" s="363"/>
      <c r="C316" s="239"/>
      <c r="D316" s="240"/>
      <c r="E316" s="240"/>
      <c r="F316" s="67" t="s">
        <v>12</v>
      </c>
      <c r="G316" s="113">
        <f t="shared" si="62"/>
        <v>0</v>
      </c>
      <c r="H316" s="163">
        <v>0</v>
      </c>
      <c r="I316" s="163"/>
      <c r="J316" s="88">
        <v>0</v>
      </c>
      <c r="K316" s="89">
        <v>0</v>
      </c>
      <c r="L316" s="90">
        <v>0</v>
      </c>
      <c r="M316" s="91">
        <v>0</v>
      </c>
      <c r="N316" s="92">
        <v>0</v>
      </c>
      <c r="O316" s="20">
        <v>0</v>
      </c>
      <c r="P316" s="20"/>
    </row>
    <row r="317" spans="1:16" ht="408.75" customHeight="1" x14ac:dyDescent="0.25">
      <c r="A317" s="215" t="s">
        <v>185</v>
      </c>
      <c r="B317" s="214" t="s">
        <v>193</v>
      </c>
      <c r="C317" s="214" t="s">
        <v>158</v>
      </c>
      <c r="D317" s="211">
        <v>46387</v>
      </c>
      <c r="E317" s="211" t="s">
        <v>233</v>
      </c>
      <c r="F317" s="212" t="s">
        <v>45</v>
      </c>
      <c r="G317" s="213" t="s">
        <v>13</v>
      </c>
      <c r="H317" s="213" t="s">
        <v>13</v>
      </c>
      <c r="I317" s="207"/>
      <c r="J317" s="88"/>
      <c r="K317" s="89"/>
      <c r="L317" s="90"/>
      <c r="M317" s="91"/>
      <c r="N317" s="92"/>
      <c r="O317" s="20"/>
      <c r="P317" s="20"/>
    </row>
    <row r="318" spans="1:16" ht="408.75" customHeight="1" x14ac:dyDescent="0.25">
      <c r="A318" s="216"/>
      <c r="B318" s="214"/>
      <c r="C318" s="214"/>
      <c r="D318" s="211"/>
      <c r="E318" s="211"/>
      <c r="F318" s="212"/>
      <c r="G318" s="213"/>
      <c r="H318" s="213"/>
      <c r="I318" s="207"/>
      <c r="J318" s="93"/>
      <c r="K318" s="94"/>
      <c r="L318" s="95"/>
      <c r="M318" s="96"/>
      <c r="N318" s="97"/>
      <c r="O318" s="29"/>
      <c r="P318" s="29"/>
    </row>
    <row r="319" spans="1:16" ht="55.5" customHeight="1" x14ac:dyDescent="0.25">
      <c r="A319" s="342" t="s">
        <v>218</v>
      </c>
      <c r="B319" s="343"/>
      <c r="C319" s="343"/>
      <c r="D319" s="343"/>
      <c r="E319" s="343"/>
      <c r="F319" s="343"/>
      <c r="G319" s="343"/>
      <c r="H319" s="344"/>
      <c r="I319" s="200"/>
      <c r="J319" s="93"/>
      <c r="K319" s="94"/>
      <c r="L319" s="95"/>
      <c r="M319" s="96"/>
      <c r="N319" s="97"/>
      <c r="O319" s="29"/>
      <c r="P319" s="29"/>
    </row>
    <row r="320" spans="1:16" ht="18.75" x14ac:dyDescent="0.25">
      <c r="A320" s="238" t="s">
        <v>216</v>
      </c>
      <c r="B320" s="361" t="s">
        <v>193</v>
      </c>
      <c r="C320" s="239" t="s">
        <v>158</v>
      </c>
      <c r="D320" s="240">
        <v>46387</v>
      </c>
      <c r="E320" s="240" t="s">
        <v>194</v>
      </c>
      <c r="F320" s="67" t="s">
        <v>9</v>
      </c>
      <c r="G320" s="112">
        <f t="shared" ref="G320:G324" si="73">SUM(J320:O320)</f>
        <v>1154.7</v>
      </c>
      <c r="H320" s="160">
        <f>H321+H322+H323+H324</f>
        <v>0</v>
      </c>
      <c r="I320" s="160"/>
      <c r="J320" s="48">
        <f>J321+J322+J323+J324</f>
        <v>0</v>
      </c>
      <c r="K320" s="48">
        <f>K321+K322+K323+K324</f>
        <v>0</v>
      </c>
      <c r="L320" s="48">
        <f>L321+L322+L323+L324</f>
        <v>0</v>
      </c>
      <c r="M320" s="48">
        <f>SUM(M321:M324)</f>
        <v>1154.7</v>
      </c>
      <c r="N320" s="52">
        <f>SUM(N321:N324)</f>
        <v>0</v>
      </c>
      <c r="O320" s="21">
        <f>SUM(O321:O324)</f>
        <v>0</v>
      </c>
      <c r="P320" s="21"/>
    </row>
    <row r="321" spans="1:16" ht="18.75" x14ac:dyDescent="0.25">
      <c r="A321" s="238"/>
      <c r="B321" s="362"/>
      <c r="C321" s="239"/>
      <c r="D321" s="240"/>
      <c r="E321" s="240"/>
      <c r="F321" s="67" t="s">
        <v>180</v>
      </c>
      <c r="G321" s="113">
        <f t="shared" si="73"/>
        <v>0</v>
      </c>
      <c r="H321" s="163">
        <v>0</v>
      </c>
      <c r="I321" s="163"/>
      <c r="J321" s="88">
        <v>0</v>
      </c>
      <c r="K321" s="89">
        <v>0</v>
      </c>
      <c r="L321" s="90">
        <v>0</v>
      </c>
      <c r="M321" s="91">
        <v>0</v>
      </c>
      <c r="N321" s="92">
        <v>0</v>
      </c>
      <c r="O321" s="20">
        <v>0</v>
      </c>
      <c r="P321" s="20"/>
    </row>
    <row r="322" spans="1:16" ht="18.75" x14ac:dyDescent="0.25">
      <c r="A322" s="238"/>
      <c r="B322" s="362"/>
      <c r="C322" s="239"/>
      <c r="D322" s="240"/>
      <c r="E322" s="240"/>
      <c r="F322" s="67" t="s">
        <v>10</v>
      </c>
      <c r="G322" s="113">
        <f t="shared" si="73"/>
        <v>0</v>
      </c>
      <c r="H322" s="163">
        <v>0</v>
      </c>
      <c r="I322" s="163"/>
      <c r="J322" s="88">
        <v>0</v>
      </c>
      <c r="K322" s="89">
        <v>0</v>
      </c>
      <c r="L322" s="90">
        <v>0</v>
      </c>
      <c r="M322" s="91">
        <v>0</v>
      </c>
      <c r="N322" s="92">
        <v>0</v>
      </c>
      <c r="O322" s="20">
        <v>0</v>
      </c>
      <c r="P322" s="20"/>
    </row>
    <row r="323" spans="1:16" ht="18.75" x14ac:dyDescent="0.25">
      <c r="A323" s="238"/>
      <c r="B323" s="362"/>
      <c r="C323" s="239"/>
      <c r="D323" s="240"/>
      <c r="E323" s="240"/>
      <c r="F323" s="67" t="s">
        <v>11</v>
      </c>
      <c r="G323" s="113">
        <f t="shared" si="73"/>
        <v>1154.7</v>
      </c>
      <c r="H323" s="163">
        <v>0</v>
      </c>
      <c r="I323" s="163"/>
      <c r="J323" s="88">
        <v>0</v>
      </c>
      <c r="K323" s="89">
        <v>0</v>
      </c>
      <c r="L323" s="90">
        <v>0</v>
      </c>
      <c r="M323" s="91">
        <v>1154.7</v>
      </c>
      <c r="N323" s="92">
        <v>0</v>
      </c>
      <c r="O323" s="20">
        <v>0</v>
      </c>
      <c r="P323" s="20"/>
    </row>
    <row r="324" spans="1:16" ht="18.75" x14ac:dyDescent="0.25">
      <c r="A324" s="238"/>
      <c r="B324" s="363"/>
      <c r="C324" s="239"/>
      <c r="D324" s="240"/>
      <c r="E324" s="240"/>
      <c r="F324" s="67" t="s">
        <v>12</v>
      </c>
      <c r="G324" s="113">
        <f t="shared" si="73"/>
        <v>0</v>
      </c>
      <c r="H324" s="163">
        <v>0</v>
      </c>
      <c r="I324" s="163"/>
      <c r="J324" s="88">
        <v>0</v>
      </c>
      <c r="K324" s="89">
        <v>0</v>
      </c>
      <c r="L324" s="90">
        <v>0</v>
      </c>
      <c r="M324" s="91">
        <v>0</v>
      </c>
      <c r="N324" s="92">
        <v>0</v>
      </c>
      <c r="O324" s="20">
        <v>0</v>
      </c>
      <c r="P324" s="20"/>
    </row>
    <row r="325" spans="1:16" ht="118.5" customHeight="1" x14ac:dyDescent="0.25">
      <c r="A325" s="187" t="s">
        <v>217</v>
      </c>
      <c r="B325" s="165" t="s">
        <v>193</v>
      </c>
      <c r="C325" s="186" t="s">
        <v>158</v>
      </c>
      <c r="D325" s="69">
        <v>46387</v>
      </c>
      <c r="E325" s="69" t="s">
        <v>219</v>
      </c>
      <c r="F325" s="87" t="s">
        <v>45</v>
      </c>
      <c r="G325" s="173" t="s">
        <v>13</v>
      </c>
      <c r="H325" s="174" t="s">
        <v>13</v>
      </c>
      <c r="I325" s="207"/>
      <c r="J325" s="88"/>
      <c r="K325" s="89"/>
      <c r="L325" s="90"/>
      <c r="M325" s="91"/>
      <c r="N325" s="92"/>
      <c r="O325" s="20"/>
      <c r="P325" s="20"/>
    </row>
    <row r="326" spans="1:16" ht="18.75" customHeight="1" x14ac:dyDescent="0.25">
      <c r="A326" s="247" t="s">
        <v>72</v>
      </c>
      <c r="B326" s="220" t="s">
        <v>13</v>
      </c>
      <c r="C326" s="248" t="s">
        <v>160</v>
      </c>
      <c r="D326" s="240">
        <v>46387</v>
      </c>
      <c r="E326" s="240" t="s">
        <v>13</v>
      </c>
      <c r="F326" s="66" t="s">
        <v>9</v>
      </c>
      <c r="G326" s="112">
        <f t="shared" si="62"/>
        <v>40700</v>
      </c>
      <c r="H326" s="160">
        <f>H327+H328+H329+H330</f>
        <v>2357.6</v>
      </c>
      <c r="I326" s="160"/>
      <c r="J326" s="48">
        <f>J327+J328+J329+J330</f>
        <v>37000</v>
      </c>
      <c r="K326" s="48">
        <f>K327+K328+K329+K330</f>
        <v>3700</v>
      </c>
      <c r="L326" s="48">
        <f>L327+L328+L329+L330</f>
        <v>0</v>
      </c>
      <c r="M326" s="48">
        <f>SUM(M327:M330)</f>
        <v>0</v>
      </c>
      <c r="N326" s="52">
        <f>SUM(N327:N330)</f>
        <v>0</v>
      </c>
      <c r="O326" s="21">
        <f>SUM(O327:O330)</f>
        <v>0</v>
      </c>
      <c r="P326" s="21"/>
    </row>
    <row r="327" spans="1:16" ht="18.75" x14ac:dyDescent="0.25">
      <c r="A327" s="247"/>
      <c r="B327" s="221"/>
      <c r="C327" s="248"/>
      <c r="D327" s="240"/>
      <c r="E327" s="240"/>
      <c r="F327" s="66" t="s">
        <v>180</v>
      </c>
      <c r="G327" s="113">
        <f t="shared" si="62"/>
        <v>0</v>
      </c>
      <c r="H327" s="163">
        <f>H338</f>
        <v>0</v>
      </c>
      <c r="I327" s="163"/>
      <c r="J327" s="53">
        <v>0</v>
      </c>
      <c r="K327" s="54">
        <v>0</v>
      </c>
      <c r="L327" s="55">
        <v>0</v>
      </c>
      <c r="M327" s="56">
        <v>0</v>
      </c>
      <c r="N327" s="57">
        <v>0</v>
      </c>
      <c r="O327" s="22">
        <v>0</v>
      </c>
      <c r="P327" s="22"/>
    </row>
    <row r="328" spans="1:16" ht="18.75" x14ac:dyDescent="0.25">
      <c r="A328" s="247"/>
      <c r="B328" s="221"/>
      <c r="C328" s="248"/>
      <c r="D328" s="240"/>
      <c r="E328" s="240"/>
      <c r="F328" s="66" t="s">
        <v>10</v>
      </c>
      <c r="G328" s="113">
        <f t="shared" si="62"/>
        <v>0</v>
      </c>
      <c r="H328" s="163">
        <f t="shared" ref="H328:H330" si="74">H339</f>
        <v>0</v>
      </c>
      <c r="I328" s="163"/>
      <c r="J328" s="53">
        <v>0</v>
      </c>
      <c r="K328" s="54">
        <v>0</v>
      </c>
      <c r="L328" s="55">
        <v>0</v>
      </c>
      <c r="M328" s="56">
        <v>0</v>
      </c>
      <c r="N328" s="57">
        <v>0</v>
      </c>
      <c r="O328" s="22">
        <v>0</v>
      </c>
      <c r="P328" s="22"/>
    </row>
    <row r="329" spans="1:16" ht="18.75" x14ac:dyDescent="0.25">
      <c r="A329" s="247"/>
      <c r="B329" s="221"/>
      <c r="C329" s="248"/>
      <c r="D329" s="240"/>
      <c r="E329" s="240"/>
      <c r="F329" s="66" t="s">
        <v>11</v>
      </c>
      <c r="G329" s="113">
        <f t="shared" si="62"/>
        <v>40700</v>
      </c>
      <c r="H329" s="163">
        <f t="shared" si="74"/>
        <v>2357.6</v>
      </c>
      <c r="I329" s="163"/>
      <c r="J329" s="53">
        <f>J340</f>
        <v>37000</v>
      </c>
      <c r="K329" s="75">
        <f>K340</f>
        <v>3700</v>
      </c>
      <c r="L329" s="76">
        <v>0</v>
      </c>
      <c r="M329" s="77">
        <v>0</v>
      </c>
      <c r="N329" s="78">
        <v>0</v>
      </c>
      <c r="O329" s="22">
        <v>0</v>
      </c>
      <c r="P329" s="22"/>
    </row>
    <row r="330" spans="1:16" ht="80.25" customHeight="1" x14ac:dyDescent="0.25">
      <c r="A330" s="247"/>
      <c r="B330" s="222"/>
      <c r="C330" s="248"/>
      <c r="D330" s="240"/>
      <c r="E330" s="240"/>
      <c r="F330" s="66" t="s">
        <v>12</v>
      </c>
      <c r="G330" s="113">
        <f t="shared" si="62"/>
        <v>0</v>
      </c>
      <c r="H330" s="163">
        <f t="shared" si="74"/>
        <v>0</v>
      </c>
      <c r="I330" s="163"/>
      <c r="J330" s="53">
        <v>0</v>
      </c>
      <c r="K330" s="54">
        <v>0</v>
      </c>
      <c r="L330" s="55">
        <v>0</v>
      </c>
      <c r="M330" s="56">
        <v>0</v>
      </c>
      <c r="N330" s="57">
        <v>0</v>
      </c>
      <c r="O330" s="22">
        <v>0</v>
      </c>
      <c r="P330" s="22"/>
    </row>
    <row r="331" spans="1:16" ht="18.75" x14ac:dyDescent="0.25">
      <c r="A331" s="249" t="s">
        <v>73</v>
      </c>
      <c r="B331" s="217" t="s">
        <v>193</v>
      </c>
      <c r="C331" s="239" t="s">
        <v>161</v>
      </c>
      <c r="D331" s="240">
        <v>46387</v>
      </c>
      <c r="E331" s="240" t="s">
        <v>193</v>
      </c>
      <c r="F331" s="66" t="s">
        <v>9</v>
      </c>
      <c r="G331" s="112">
        <f t="shared" si="62"/>
        <v>0</v>
      </c>
      <c r="H331" s="160">
        <v>0</v>
      </c>
      <c r="I331" s="160"/>
      <c r="J331" s="48">
        <f>J332+J333+J334+J335</f>
        <v>0</v>
      </c>
      <c r="K331" s="48">
        <f>K332+K333+K334+K335</f>
        <v>0</v>
      </c>
      <c r="L331" s="48">
        <f>L332+L333+L334+L335</f>
        <v>0</v>
      </c>
      <c r="M331" s="48">
        <f>SUM(M332:M335)</f>
        <v>0</v>
      </c>
      <c r="N331" s="52">
        <f>SUM(N332:N335)</f>
        <v>0</v>
      </c>
      <c r="O331" s="21">
        <f>SUM(O332:O335)</f>
        <v>0</v>
      </c>
      <c r="P331" s="21"/>
    </row>
    <row r="332" spans="1:16" ht="18.75" x14ac:dyDescent="0.25">
      <c r="A332" s="249"/>
      <c r="B332" s="218"/>
      <c r="C332" s="239"/>
      <c r="D332" s="240"/>
      <c r="E332" s="240"/>
      <c r="F332" s="66" t="s">
        <v>180</v>
      </c>
      <c r="G332" s="113">
        <f t="shared" si="62"/>
        <v>0</v>
      </c>
      <c r="H332" s="163">
        <v>0</v>
      </c>
      <c r="I332" s="163"/>
      <c r="J332" s="53">
        <v>0</v>
      </c>
      <c r="K332" s="54">
        <v>0</v>
      </c>
      <c r="L332" s="55">
        <v>0</v>
      </c>
      <c r="M332" s="56">
        <v>0</v>
      </c>
      <c r="N332" s="57">
        <v>0</v>
      </c>
      <c r="O332" s="22">
        <v>0</v>
      </c>
      <c r="P332" s="22"/>
    </row>
    <row r="333" spans="1:16" ht="18.75" x14ac:dyDescent="0.25">
      <c r="A333" s="249"/>
      <c r="B333" s="218"/>
      <c r="C333" s="239"/>
      <c r="D333" s="240"/>
      <c r="E333" s="240"/>
      <c r="F333" s="66" t="s">
        <v>10</v>
      </c>
      <c r="G333" s="113">
        <f t="shared" si="62"/>
        <v>0</v>
      </c>
      <c r="H333" s="163">
        <v>0</v>
      </c>
      <c r="I333" s="163"/>
      <c r="J333" s="53">
        <v>0</v>
      </c>
      <c r="K333" s="54">
        <v>0</v>
      </c>
      <c r="L333" s="55">
        <v>0</v>
      </c>
      <c r="M333" s="56">
        <v>0</v>
      </c>
      <c r="N333" s="57">
        <v>0</v>
      </c>
      <c r="O333" s="22">
        <v>0</v>
      </c>
      <c r="P333" s="22"/>
    </row>
    <row r="334" spans="1:16" ht="18.75" x14ac:dyDescent="0.25">
      <c r="A334" s="249"/>
      <c r="B334" s="218"/>
      <c r="C334" s="239"/>
      <c r="D334" s="240"/>
      <c r="E334" s="240"/>
      <c r="F334" s="66" t="s">
        <v>11</v>
      </c>
      <c r="G334" s="113">
        <f t="shared" si="62"/>
        <v>0</v>
      </c>
      <c r="H334" s="163">
        <v>0</v>
      </c>
      <c r="I334" s="163"/>
      <c r="J334" s="53">
        <v>0</v>
      </c>
      <c r="K334" s="75">
        <v>0</v>
      </c>
      <c r="L334" s="76">
        <v>0</v>
      </c>
      <c r="M334" s="77">
        <v>0</v>
      </c>
      <c r="N334" s="78">
        <v>0</v>
      </c>
      <c r="O334" s="22">
        <v>0</v>
      </c>
      <c r="P334" s="22"/>
    </row>
    <row r="335" spans="1:16" ht="54" customHeight="1" x14ac:dyDescent="0.25">
      <c r="A335" s="249"/>
      <c r="B335" s="219"/>
      <c r="C335" s="239"/>
      <c r="D335" s="240"/>
      <c r="E335" s="240"/>
      <c r="F335" s="66" t="s">
        <v>12</v>
      </c>
      <c r="G335" s="113">
        <f t="shared" si="62"/>
        <v>0</v>
      </c>
      <c r="H335" s="163">
        <v>0</v>
      </c>
      <c r="I335" s="163"/>
      <c r="J335" s="53">
        <v>0</v>
      </c>
      <c r="K335" s="54">
        <v>0</v>
      </c>
      <c r="L335" s="55">
        <v>0</v>
      </c>
      <c r="M335" s="56">
        <v>0</v>
      </c>
      <c r="N335" s="57">
        <v>0</v>
      </c>
      <c r="O335" s="22">
        <v>0</v>
      </c>
      <c r="P335" s="22"/>
    </row>
    <row r="336" spans="1:16" ht="117.75" customHeight="1" x14ac:dyDescent="0.25">
      <c r="A336" s="130" t="s">
        <v>127</v>
      </c>
      <c r="B336" s="165" t="s">
        <v>193</v>
      </c>
      <c r="C336" s="133" t="s">
        <v>161</v>
      </c>
      <c r="D336" s="153" t="s">
        <v>46</v>
      </c>
      <c r="E336" s="155" t="s">
        <v>194</v>
      </c>
      <c r="F336" s="147" t="s">
        <v>13</v>
      </c>
      <c r="G336" s="171" t="s">
        <v>13</v>
      </c>
      <c r="H336" s="172" t="s">
        <v>13</v>
      </c>
      <c r="I336" s="172"/>
      <c r="J336" s="88"/>
      <c r="K336" s="89"/>
      <c r="L336" s="90"/>
      <c r="M336" s="91"/>
      <c r="N336" s="92"/>
      <c r="O336" s="20"/>
      <c r="P336" s="20"/>
    </row>
    <row r="337" spans="1:16" ht="18.75" customHeight="1" x14ac:dyDescent="0.25">
      <c r="A337" s="249" t="s">
        <v>91</v>
      </c>
      <c r="B337" s="217" t="s">
        <v>193</v>
      </c>
      <c r="C337" s="239" t="s">
        <v>96</v>
      </c>
      <c r="D337" s="240">
        <v>46387</v>
      </c>
      <c r="E337" s="240" t="s">
        <v>194</v>
      </c>
      <c r="F337" s="66" t="s">
        <v>9</v>
      </c>
      <c r="G337" s="112">
        <f t="shared" si="62"/>
        <v>40700</v>
      </c>
      <c r="H337" s="160">
        <f>H338+H339+H340+H341</f>
        <v>2357.6</v>
      </c>
      <c r="I337" s="160"/>
      <c r="J337" s="48">
        <f>J338+J339+J340+J341</f>
        <v>37000</v>
      </c>
      <c r="K337" s="48">
        <f>K338+K339+K340+K341</f>
        <v>3700</v>
      </c>
      <c r="L337" s="48">
        <f>L338+L339+L340+L341</f>
        <v>0</v>
      </c>
      <c r="M337" s="48">
        <f>SUM(M338:M341)</f>
        <v>0</v>
      </c>
      <c r="N337" s="52">
        <f>SUM(N338:N341)</f>
        <v>0</v>
      </c>
      <c r="O337" s="21">
        <f>SUM(O338:O341)</f>
        <v>0</v>
      </c>
      <c r="P337" s="21"/>
    </row>
    <row r="338" spans="1:16" ht="18.75" x14ac:dyDescent="0.25">
      <c r="A338" s="249"/>
      <c r="B338" s="218"/>
      <c r="C338" s="239"/>
      <c r="D338" s="240"/>
      <c r="E338" s="240"/>
      <c r="F338" s="66" t="s">
        <v>180</v>
      </c>
      <c r="G338" s="113">
        <f t="shared" si="62"/>
        <v>0</v>
      </c>
      <c r="H338" s="163">
        <v>0</v>
      </c>
      <c r="I338" s="163"/>
      <c r="J338" s="53">
        <v>0</v>
      </c>
      <c r="K338" s="54">
        <v>0</v>
      </c>
      <c r="L338" s="55">
        <v>0</v>
      </c>
      <c r="M338" s="56">
        <v>0</v>
      </c>
      <c r="N338" s="57">
        <v>0</v>
      </c>
      <c r="O338" s="22">
        <v>0</v>
      </c>
      <c r="P338" s="22"/>
    </row>
    <row r="339" spans="1:16" ht="18.75" x14ac:dyDescent="0.25">
      <c r="A339" s="249"/>
      <c r="B339" s="218"/>
      <c r="C339" s="239"/>
      <c r="D339" s="240"/>
      <c r="E339" s="240"/>
      <c r="F339" s="66" t="s">
        <v>10</v>
      </c>
      <c r="G339" s="113">
        <f t="shared" si="62"/>
        <v>0</v>
      </c>
      <c r="H339" s="163">
        <v>0</v>
      </c>
      <c r="I339" s="163"/>
      <c r="J339" s="53">
        <v>0</v>
      </c>
      <c r="K339" s="54">
        <v>0</v>
      </c>
      <c r="L339" s="55">
        <v>0</v>
      </c>
      <c r="M339" s="56">
        <v>0</v>
      </c>
      <c r="N339" s="57">
        <v>0</v>
      </c>
      <c r="O339" s="22">
        <v>0</v>
      </c>
      <c r="P339" s="22"/>
    </row>
    <row r="340" spans="1:16" ht="18.75" x14ac:dyDescent="0.25">
      <c r="A340" s="249"/>
      <c r="B340" s="218"/>
      <c r="C340" s="239"/>
      <c r="D340" s="240"/>
      <c r="E340" s="240"/>
      <c r="F340" s="66" t="s">
        <v>11</v>
      </c>
      <c r="G340" s="113">
        <f t="shared" si="62"/>
        <v>40700</v>
      </c>
      <c r="H340" s="163">
        <v>2357.6</v>
      </c>
      <c r="I340" s="163"/>
      <c r="J340" s="53">
        <v>37000</v>
      </c>
      <c r="K340" s="75">
        <v>3700</v>
      </c>
      <c r="L340" s="76">
        <v>0</v>
      </c>
      <c r="M340" s="77">
        <v>0</v>
      </c>
      <c r="N340" s="78">
        <v>0</v>
      </c>
      <c r="O340" s="22">
        <v>0</v>
      </c>
      <c r="P340" s="22"/>
    </row>
    <row r="341" spans="1:16" ht="24" customHeight="1" x14ac:dyDescent="0.25">
      <c r="A341" s="249"/>
      <c r="B341" s="219"/>
      <c r="C341" s="239"/>
      <c r="D341" s="240"/>
      <c r="E341" s="240"/>
      <c r="F341" s="66" t="s">
        <v>12</v>
      </c>
      <c r="G341" s="113">
        <f t="shared" si="62"/>
        <v>0</v>
      </c>
      <c r="H341" s="163">
        <v>0</v>
      </c>
      <c r="I341" s="163"/>
      <c r="J341" s="53">
        <v>0</v>
      </c>
      <c r="K341" s="54">
        <v>0</v>
      </c>
      <c r="L341" s="55">
        <v>0</v>
      </c>
      <c r="M341" s="56">
        <v>0</v>
      </c>
      <c r="N341" s="57">
        <v>0</v>
      </c>
      <c r="O341" s="22">
        <v>0</v>
      </c>
      <c r="P341" s="22"/>
    </row>
    <row r="342" spans="1:16" ht="87" customHeight="1" x14ac:dyDescent="0.25">
      <c r="A342" s="132" t="s">
        <v>148</v>
      </c>
      <c r="B342" s="165" t="s">
        <v>193</v>
      </c>
      <c r="C342" s="131" t="s">
        <v>97</v>
      </c>
      <c r="D342" s="127" t="s">
        <v>36</v>
      </c>
      <c r="E342" s="127" t="s">
        <v>194</v>
      </c>
      <c r="F342" s="147" t="s">
        <v>13</v>
      </c>
      <c r="G342" s="171" t="s">
        <v>13</v>
      </c>
      <c r="H342" s="172" t="s">
        <v>13</v>
      </c>
      <c r="I342" s="172"/>
      <c r="J342" s="88">
        <v>0</v>
      </c>
      <c r="K342" s="89">
        <v>0</v>
      </c>
      <c r="L342" s="90">
        <v>0</v>
      </c>
      <c r="M342" s="91">
        <v>0</v>
      </c>
      <c r="N342" s="92">
        <v>0</v>
      </c>
      <c r="O342" s="20">
        <v>0</v>
      </c>
      <c r="P342" s="20"/>
    </row>
    <row r="343" spans="1:16" ht="176.25" customHeight="1" x14ac:dyDescent="0.25">
      <c r="A343" s="130" t="s">
        <v>128</v>
      </c>
      <c r="B343" s="165" t="s">
        <v>193</v>
      </c>
      <c r="C343" s="98" t="s">
        <v>47</v>
      </c>
      <c r="D343" s="153">
        <v>46387</v>
      </c>
      <c r="E343" s="155" t="s">
        <v>194</v>
      </c>
      <c r="F343" s="147" t="s">
        <v>13</v>
      </c>
      <c r="G343" s="171" t="s">
        <v>13</v>
      </c>
      <c r="H343" s="172" t="s">
        <v>13</v>
      </c>
      <c r="I343" s="172"/>
      <c r="J343" s="88">
        <v>0</v>
      </c>
      <c r="K343" s="89">
        <v>0</v>
      </c>
      <c r="L343" s="90">
        <v>0</v>
      </c>
      <c r="M343" s="91">
        <v>0</v>
      </c>
      <c r="N343" s="92">
        <v>0</v>
      </c>
      <c r="O343" s="20">
        <v>0</v>
      </c>
      <c r="P343" s="20"/>
    </row>
    <row r="344" spans="1:16" ht="18.75" customHeight="1" x14ac:dyDescent="0.25">
      <c r="A344" s="360" t="s">
        <v>74</v>
      </c>
      <c r="B344" s="220" t="s">
        <v>13</v>
      </c>
      <c r="C344" s="248" t="s">
        <v>98</v>
      </c>
      <c r="D344" s="240">
        <v>46387</v>
      </c>
      <c r="E344" s="240" t="s">
        <v>13</v>
      </c>
      <c r="F344" s="66" t="s">
        <v>9</v>
      </c>
      <c r="G344" s="112">
        <f t="shared" si="62"/>
        <v>100</v>
      </c>
      <c r="H344" s="160">
        <f>H345+H346+H347+H348</f>
        <v>97.2</v>
      </c>
      <c r="I344" s="160"/>
      <c r="J344" s="48">
        <f>J345+J346+J347+J348</f>
        <v>0</v>
      </c>
      <c r="K344" s="48">
        <f>K345+K346+K347+K348</f>
        <v>100</v>
      </c>
      <c r="L344" s="48">
        <f>L345+L346+L347+L348</f>
        <v>0</v>
      </c>
      <c r="M344" s="48">
        <f>SUM(M345:M348)</f>
        <v>0</v>
      </c>
      <c r="N344" s="52">
        <f>SUM(N345:N348)</f>
        <v>0</v>
      </c>
      <c r="O344" s="21">
        <f>SUM(O345:O348)</f>
        <v>0</v>
      </c>
      <c r="P344" s="21"/>
    </row>
    <row r="345" spans="1:16" ht="18.75" x14ac:dyDescent="0.25">
      <c r="A345" s="360"/>
      <c r="B345" s="221"/>
      <c r="C345" s="248"/>
      <c r="D345" s="240"/>
      <c r="E345" s="240"/>
      <c r="F345" s="66" t="s">
        <v>180</v>
      </c>
      <c r="G345" s="113">
        <f t="shared" si="62"/>
        <v>0</v>
      </c>
      <c r="H345" s="163">
        <f>H350</f>
        <v>0</v>
      </c>
      <c r="I345" s="163"/>
      <c r="J345" s="53">
        <v>0</v>
      </c>
      <c r="K345" s="54">
        <v>0</v>
      </c>
      <c r="L345" s="55">
        <v>0</v>
      </c>
      <c r="M345" s="56">
        <v>0</v>
      </c>
      <c r="N345" s="57">
        <v>0</v>
      </c>
      <c r="O345" s="22">
        <v>0</v>
      </c>
      <c r="P345" s="22"/>
    </row>
    <row r="346" spans="1:16" ht="18.75" x14ac:dyDescent="0.25">
      <c r="A346" s="360"/>
      <c r="B346" s="221"/>
      <c r="C346" s="248"/>
      <c r="D346" s="240"/>
      <c r="E346" s="240"/>
      <c r="F346" s="66" t="s">
        <v>10</v>
      </c>
      <c r="G346" s="113">
        <f t="shared" si="62"/>
        <v>0</v>
      </c>
      <c r="H346" s="163">
        <f t="shared" ref="H346:H348" si="75">H351</f>
        <v>0</v>
      </c>
      <c r="I346" s="163"/>
      <c r="J346" s="53">
        <v>0</v>
      </c>
      <c r="K346" s="54">
        <v>0</v>
      </c>
      <c r="L346" s="55">
        <v>0</v>
      </c>
      <c r="M346" s="56">
        <v>0</v>
      </c>
      <c r="N346" s="57">
        <v>0</v>
      </c>
      <c r="O346" s="22">
        <v>0</v>
      </c>
      <c r="P346" s="22"/>
    </row>
    <row r="347" spans="1:16" ht="18.75" x14ac:dyDescent="0.25">
      <c r="A347" s="360"/>
      <c r="B347" s="221"/>
      <c r="C347" s="248"/>
      <c r="D347" s="240"/>
      <c r="E347" s="240"/>
      <c r="F347" s="66" t="s">
        <v>11</v>
      </c>
      <c r="G347" s="113">
        <f t="shared" si="62"/>
        <v>100</v>
      </c>
      <c r="H347" s="163">
        <f t="shared" si="75"/>
        <v>97.2</v>
      </c>
      <c r="I347" s="163"/>
      <c r="J347" s="53">
        <f>J352</f>
        <v>0</v>
      </c>
      <c r="K347" s="75">
        <f>K352</f>
        <v>100</v>
      </c>
      <c r="L347" s="76">
        <v>0</v>
      </c>
      <c r="M347" s="77">
        <v>0</v>
      </c>
      <c r="N347" s="78">
        <v>0</v>
      </c>
      <c r="O347" s="22">
        <v>0</v>
      </c>
      <c r="P347" s="22"/>
    </row>
    <row r="348" spans="1:16" ht="40.5" customHeight="1" x14ac:dyDescent="0.25">
      <c r="A348" s="360"/>
      <c r="B348" s="222"/>
      <c r="C348" s="248"/>
      <c r="D348" s="240"/>
      <c r="E348" s="240"/>
      <c r="F348" s="66" t="s">
        <v>12</v>
      </c>
      <c r="G348" s="113">
        <f t="shared" si="62"/>
        <v>0</v>
      </c>
      <c r="H348" s="163">
        <f t="shared" si="75"/>
        <v>0</v>
      </c>
      <c r="I348" s="163"/>
      <c r="J348" s="53">
        <v>0</v>
      </c>
      <c r="K348" s="54">
        <v>0</v>
      </c>
      <c r="L348" s="55">
        <v>0</v>
      </c>
      <c r="M348" s="56">
        <v>0</v>
      </c>
      <c r="N348" s="57">
        <v>0</v>
      </c>
      <c r="O348" s="22">
        <v>0</v>
      </c>
      <c r="P348" s="22"/>
    </row>
    <row r="349" spans="1:16" ht="40.5" customHeight="1" x14ac:dyDescent="0.25">
      <c r="A349" s="249" t="s">
        <v>75</v>
      </c>
      <c r="B349" s="217" t="s">
        <v>193</v>
      </c>
      <c r="C349" s="239" t="s">
        <v>48</v>
      </c>
      <c r="D349" s="240">
        <v>46387</v>
      </c>
      <c r="E349" s="240" t="s">
        <v>193</v>
      </c>
      <c r="F349" s="101" t="s">
        <v>9</v>
      </c>
      <c r="G349" s="112">
        <f t="shared" si="62"/>
        <v>100</v>
      </c>
      <c r="H349" s="160">
        <f>H350+H351+H352+H353</f>
        <v>97.2</v>
      </c>
      <c r="I349" s="160"/>
      <c r="J349" s="48">
        <f>J350+J351+J352+J353</f>
        <v>0</v>
      </c>
      <c r="K349" s="48">
        <f>K350+K351+K352+K353</f>
        <v>100</v>
      </c>
      <c r="L349" s="48">
        <f>L350+L351+L352+L353</f>
        <v>0</v>
      </c>
      <c r="M349" s="48">
        <f>SUM(M350:M353)</f>
        <v>0</v>
      </c>
      <c r="N349" s="52">
        <f>SUM(N350:N353)</f>
        <v>0</v>
      </c>
      <c r="O349" s="21">
        <f>SUM(O350:O353)</f>
        <v>0</v>
      </c>
      <c r="P349" s="21"/>
    </row>
    <row r="350" spans="1:16" ht="40.5" customHeight="1" x14ac:dyDescent="0.25">
      <c r="A350" s="249"/>
      <c r="B350" s="218"/>
      <c r="C350" s="239"/>
      <c r="D350" s="240"/>
      <c r="E350" s="240"/>
      <c r="F350" s="101" t="s">
        <v>180</v>
      </c>
      <c r="G350" s="113">
        <f t="shared" si="62"/>
        <v>0</v>
      </c>
      <c r="H350" s="163">
        <v>0</v>
      </c>
      <c r="I350" s="163"/>
      <c r="J350" s="53">
        <v>0</v>
      </c>
      <c r="K350" s="54">
        <v>0</v>
      </c>
      <c r="L350" s="55">
        <v>0</v>
      </c>
      <c r="M350" s="56">
        <v>0</v>
      </c>
      <c r="N350" s="57">
        <v>0</v>
      </c>
      <c r="O350" s="22">
        <v>0</v>
      </c>
      <c r="P350" s="22"/>
    </row>
    <row r="351" spans="1:16" ht="18.75" x14ac:dyDescent="0.25">
      <c r="A351" s="249"/>
      <c r="B351" s="218"/>
      <c r="C351" s="239"/>
      <c r="D351" s="240"/>
      <c r="E351" s="240"/>
      <c r="F351" s="101" t="s">
        <v>10</v>
      </c>
      <c r="G351" s="113">
        <f t="shared" si="62"/>
        <v>0</v>
      </c>
      <c r="H351" s="163">
        <v>0</v>
      </c>
      <c r="I351" s="163"/>
      <c r="J351" s="53">
        <v>0</v>
      </c>
      <c r="K351" s="54">
        <v>0</v>
      </c>
      <c r="L351" s="55">
        <v>0</v>
      </c>
      <c r="M351" s="56">
        <v>0</v>
      </c>
      <c r="N351" s="57">
        <v>0</v>
      </c>
      <c r="O351" s="22">
        <v>0</v>
      </c>
      <c r="P351" s="22"/>
    </row>
    <row r="352" spans="1:16" ht="18.75" x14ac:dyDescent="0.25">
      <c r="A352" s="249"/>
      <c r="B352" s="218"/>
      <c r="C352" s="239"/>
      <c r="D352" s="240"/>
      <c r="E352" s="240"/>
      <c r="F352" s="101" t="s">
        <v>11</v>
      </c>
      <c r="G352" s="113">
        <f t="shared" si="62"/>
        <v>100</v>
      </c>
      <c r="H352" s="163">
        <v>97.2</v>
      </c>
      <c r="I352" s="163"/>
      <c r="J352" s="53">
        <v>0</v>
      </c>
      <c r="K352" s="75">
        <v>100</v>
      </c>
      <c r="L352" s="76">
        <v>0</v>
      </c>
      <c r="M352" s="77">
        <v>0</v>
      </c>
      <c r="N352" s="78">
        <v>0</v>
      </c>
      <c r="O352" s="22">
        <v>0</v>
      </c>
      <c r="P352" s="22"/>
    </row>
    <row r="353" spans="1:16" ht="78.75" customHeight="1" x14ac:dyDescent="0.25">
      <c r="A353" s="249"/>
      <c r="B353" s="219"/>
      <c r="C353" s="239"/>
      <c r="D353" s="240"/>
      <c r="E353" s="240"/>
      <c r="F353" s="101" t="s">
        <v>12</v>
      </c>
      <c r="G353" s="113">
        <f t="shared" si="62"/>
        <v>0</v>
      </c>
      <c r="H353" s="163">
        <v>0</v>
      </c>
      <c r="I353" s="163"/>
      <c r="J353" s="53">
        <v>0</v>
      </c>
      <c r="K353" s="54">
        <v>0</v>
      </c>
      <c r="L353" s="55">
        <v>0</v>
      </c>
      <c r="M353" s="56">
        <v>0</v>
      </c>
      <c r="N353" s="57">
        <v>0</v>
      </c>
      <c r="O353" s="22">
        <v>0</v>
      </c>
      <c r="P353" s="22"/>
    </row>
    <row r="354" spans="1:16" ht="153" customHeight="1" x14ac:dyDescent="0.25">
      <c r="A354" s="129" t="s">
        <v>129</v>
      </c>
      <c r="B354" s="165" t="s">
        <v>198</v>
      </c>
      <c r="C354" s="98" t="s">
        <v>48</v>
      </c>
      <c r="D354" s="153" t="s">
        <v>34</v>
      </c>
      <c r="E354" s="127" t="s">
        <v>220</v>
      </c>
      <c r="F354" s="147" t="s">
        <v>13</v>
      </c>
      <c r="G354" s="171" t="s">
        <v>13</v>
      </c>
      <c r="H354" s="172" t="s">
        <v>13</v>
      </c>
      <c r="I354" s="172"/>
      <c r="J354" s="88">
        <v>0</v>
      </c>
      <c r="K354" s="89">
        <v>0</v>
      </c>
      <c r="L354" s="90">
        <v>0</v>
      </c>
      <c r="M354" s="91">
        <v>0</v>
      </c>
      <c r="N354" s="92">
        <v>0</v>
      </c>
      <c r="O354" s="20">
        <v>0</v>
      </c>
      <c r="P354" s="20"/>
    </row>
    <row r="355" spans="1:16" ht="18.75" customHeight="1" x14ac:dyDescent="0.25">
      <c r="A355" s="259" t="s">
        <v>90</v>
      </c>
      <c r="B355" s="260"/>
      <c r="C355" s="260"/>
      <c r="D355" s="260"/>
      <c r="E355" s="260"/>
      <c r="F355" s="260"/>
      <c r="G355" s="260"/>
      <c r="H355" s="261"/>
      <c r="I355" s="197"/>
      <c r="J355" s="48">
        <f>J356+J357+J358+J359</f>
        <v>0</v>
      </c>
      <c r="K355" s="48">
        <f>K356+K357+K358+K359</f>
        <v>0</v>
      </c>
      <c r="L355" s="48">
        <f>L356+L357+L358+L359</f>
        <v>0</v>
      </c>
      <c r="M355" s="48">
        <f>SUM(M356:M359)</f>
        <v>0</v>
      </c>
      <c r="N355" s="52">
        <f>SUM(N356:N359)</f>
        <v>0</v>
      </c>
      <c r="O355" s="21">
        <f>SUM(O356:O359)</f>
        <v>0</v>
      </c>
      <c r="P355" s="21"/>
    </row>
    <row r="356" spans="1:16" ht="18.75" x14ac:dyDescent="0.25">
      <c r="A356" s="262"/>
      <c r="B356" s="263"/>
      <c r="C356" s="263"/>
      <c r="D356" s="263"/>
      <c r="E356" s="263"/>
      <c r="F356" s="263"/>
      <c r="G356" s="263"/>
      <c r="H356" s="264"/>
      <c r="I356" s="198"/>
      <c r="J356" s="53">
        <f t="shared" ref="J356:J359" si="76">J361+J366</f>
        <v>0</v>
      </c>
      <c r="K356" s="53">
        <f t="shared" ref="K356:K359" si="77">K361+K366</f>
        <v>0</v>
      </c>
      <c r="L356" s="53">
        <f t="shared" ref="L356:L359" si="78">L361+L366</f>
        <v>0</v>
      </c>
      <c r="M356" s="53">
        <f t="shared" ref="M356:M359" si="79">M361+M366</f>
        <v>0</v>
      </c>
      <c r="N356" s="53">
        <f t="shared" ref="N356:N359" si="80">N361+N366</f>
        <v>0</v>
      </c>
      <c r="O356" s="19">
        <f t="shared" ref="O356:O359" si="81">O361+O366</f>
        <v>0</v>
      </c>
      <c r="P356" s="19"/>
    </row>
    <row r="357" spans="1:16" ht="0.75" customHeight="1" x14ac:dyDescent="0.25">
      <c r="A357" s="262"/>
      <c r="B357" s="263"/>
      <c r="C357" s="263"/>
      <c r="D357" s="263"/>
      <c r="E357" s="263"/>
      <c r="F357" s="263"/>
      <c r="G357" s="263"/>
      <c r="H357" s="264"/>
      <c r="I357" s="198"/>
      <c r="J357" s="53">
        <f t="shared" si="76"/>
        <v>0</v>
      </c>
      <c r="K357" s="53">
        <f t="shared" si="77"/>
        <v>0</v>
      </c>
      <c r="L357" s="53">
        <f t="shared" si="78"/>
        <v>0</v>
      </c>
      <c r="M357" s="53">
        <f t="shared" si="79"/>
        <v>0</v>
      </c>
      <c r="N357" s="53">
        <f t="shared" si="80"/>
        <v>0</v>
      </c>
      <c r="O357" s="19">
        <f t="shared" si="81"/>
        <v>0</v>
      </c>
      <c r="P357" s="19"/>
    </row>
    <row r="358" spans="1:16" ht="18.75" hidden="1" x14ac:dyDescent="0.25">
      <c r="A358" s="262"/>
      <c r="B358" s="263"/>
      <c r="C358" s="263"/>
      <c r="D358" s="263"/>
      <c r="E358" s="263"/>
      <c r="F358" s="263"/>
      <c r="G358" s="263"/>
      <c r="H358" s="264"/>
      <c r="I358" s="198"/>
      <c r="J358" s="53">
        <f>J363+J368</f>
        <v>0</v>
      </c>
      <c r="K358" s="53">
        <f t="shared" si="77"/>
        <v>0</v>
      </c>
      <c r="L358" s="53">
        <f t="shared" si="78"/>
        <v>0</v>
      </c>
      <c r="M358" s="53">
        <f t="shared" si="79"/>
        <v>0</v>
      </c>
      <c r="N358" s="53">
        <f t="shared" si="80"/>
        <v>0</v>
      </c>
      <c r="O358" s="19">
        <f t="shared" si="81"/>
        <v>0</v>
      </c>
      <c r="P358" s="19"/>
    </row>
    <row r="359" spans="1:16" ht="18.75" x14ac:dyDescent="0.25">
      <c r="A359" s="265"/>
      <c r="B359" s="266"/>
      <c r="C359" s="266"/>
      <c r="D359" s="266"/>
      <c r="E359" s="266"/>
      <c r="F359" s="266"/>
      <c r="G359" s="266"/>
      <c r="H359" s="267"/>
      <c r="I359" s="199"/>
      <c r="J359" s="53">
        <f t="shared" si="76"/>
        <v>0</v>
      </c>
      <c r="K359" s="53">
        <f t="shared" si="77"/>
        <v>0</v>
      </c>
      <c r="L359" s="53">
        <f t="shared" si="78"/>
        <v>0</v>
      </c>
      <c r="M359" s="53">
        <f t="shared" si="79"/>
        <v>0</v>
      </c>
      <c r="N359" s="53">
        <f t="shared" si="80"/>
        <v>0</v>
      </c>
      <c r="O359" s="19">
        <f t="shared" si="81"/>
        <v>0</v>
      </c>
      <c r="P359" s="19"/>
    </row>
    <row r="360" spans="1:16" ht="18.75" customHeight="1" x14ac:dyDescent="0.25">
      <c r="A360" s="356" t="s">
        <v>76</v>
      </c>
      <c r="B360" s="217" t="s">
        <v>13</v>
      </c>
      <c r="C360" s="239" t="s">
        <v>119</v>
      </c>
      <c r="D360" s="240">
        <v>46387</v>
      </c>
      <c r="E360" s="240" t="s">
        <v>13</v>
      </c>
      <c r="F360" s="86" t="s">
        <v>9</v>
      </c>
      <c r="G360" s="112">
        <f>G361+G362+G363+G364</f>
        <v>104565.4</v>
      </c>
      <c r="H360" s="160">
        <f>H361+H362+H363+H364</f>
        <v>17744.699999999997</v>
      </c>
      <c r="I360" s="160"/>
      <c r="J360" s="48">
        <f>J361+J362+J363+J364</f>
        <v>0</v>
      </c>
      <c r="K360" s="48">
        <f>K361+K362+K363+K364</f>
        <v>0</v>
      </c>
      <c r="L360" s="48">
        <f>L361+L362+L363+L364</f>
        <v>0</v>
      </c>
      <c r="M360" s="48">
        <f>SUM(M361:M364)</f>
        <v>0</v>
      </c>
      <c r="N360" s="52">
        <f>SUM(N361:N364)</f>
        <v>0</v>
      </c>
      <c r="O360" s="21">
        <f>SUM(O361:O364)</f>
        <v>0</v>
      </c>
      <c r="P360" s="21"/>
    </row>
    <row r="361" spans="1:16" ht="18.75" x14ac:dyDescent="0.25">
      <c r="A361" s="356"/>
      <c r="B361" s="218"/>
      <c r="C361" s="239"/>
      <c r="D361" s="240"/>
      <c r="E361" s="240"/>
      <c r="F361" s="86" t="s">
        <v>180</v>
      </c>
      <c r="G361" s="113">
        <f t="shared" si="62"/>
        <v>0</v>
      </c>
      <c r="H361" s="163">
        <v>0</v>
      </c>
      <c r="I361" s="163"/>
      <c r="J361" s="53">
        <v>0</v>
      </c>
      <c r="K361" s="54">
        <v>0</v>
      </c>
      <c r="L361" s="55">
        <v>0</v>
      </c>
      <c r="M361" s="56">
        <v>0</v>
      </c>
      <c r="N361" s="57">
        <v>0</v>
      </c>
      <c r="O361" s="22">
        <v>0</v>
      </c>
      <c r="P361" s="22"/>
    </row>
    <row r="362" spans="1:16" ht="18.75" x14ac:dyDescent="0.25">
      <c r="A362" s="356"/>
      <c r="B362" s="218"/>
      <c r="C362" s="239"/>
      <c r="D362" s="240"/>
      <c r="E362" s="240"/>
      <c r="F362" s="86" t="s">
        <v>10</v>
      </c>
      <c r="G362" s="113">
        <v>2598.5</v>
      </c>
      <c r="H362" s="163">
        <v>171.1</v>
      </c>
      <c r="I362" s="163"/>
      <c r="J362" s="53">
        <v>0</v>
      </c>
      <c r="K362" s="54">
        <v>0</v>
      </c>
      <c r="L362" s="55">
        <v>0</v>
      </c>
      <c r="M362" s="56">
        <v>0</v>
      </c>
      <c r="N362" s="57">
        <v>0</v>
      </c>
      <c r="O362" s="22">
        <v>0</v>
      </c>
      <c r="P362" s="22"/>
    </row>
    <row r="363" spans="1:16" ht="18.75" x14ac:dyDescent="0.25">
      <c r="A363" s="356"/>
      <c r="B363" s="218"/>
      <c r="C363" s="239"/>
      <c r="D363" s="240"/>
      <c r="E363" s="240"/>
      <c r="F363" s="86" t="s">
        <v>11</v>
      </c>
      <c r="G363" s="113">
        <v>101966.9</v>
      </c>
      <c r="H363" s="163">
        <v>17573.599999999999</v>
      </c>
      <c r="I363" s="163"/>
      <c r="J363" s="53">
        <v>0</v>
      </c>
      <c r="K363" s="75">
        <v>0</v>
      </c>
      <c r="L363" s="76">
        <v>0</v>
      </c>
      <c r="M363" s="77">
        <v>0</v>
      </c>
      <c r="N363" s="78">
        <v>0</v>
      </c>
      <c r="O363" s="22"/>
      <c r="P363" s="22"/>
    </row>
    <row r="364" spans="1:16" ht="141.75" customHeight="1" x14ac:dyDescent="0.25">
      <c r="A364" s="356"/>
      <c r="B364" s="219"/>
      <c r="C364" s="239"/>
      <c r="D364" s="240"/>
      <c r="E364" s="240"/>
      <c r="F364" s="86" t="s">
        <v>12</v>
      </c>
      <c r="G364" s="113">
        <f t="shared" si="62"/>
        <v>0</v>
      </c>
      <c r="H364" s="163">
        <v>0</v>
      </c>
      <c r="I364" s="163"/>
      <c r="J364" s="53">
        <v>0</v>
      </c>
      <c r="K364" s="54">
        <v>0</v>
      </c>
      <c r="L364" s="55">
        <v>0</v>
      </c>
      <c r="M364" s="56">
        <v>0</v>
      </c>
      <c r="N364" s="57">
        <v>0</v>
      </c>
      <c r="O364" s="22">
        <v>0</v>
      </c>
      <c r="P364" s="22"/>
    </row>
    <row r="365" spans="1:16" ht="18.75" x14ac:dyDescent="0.25">
      <c r="A365" s="356" t="s">
        <v>77</v>
      </c>
      <c r="B365" s="217" t="s">
        <v>13</v>
      </c>
      <c r="C365" s="239" t="s">
        <v>120</v>
      </c>
      <c r="D365" s="240">
        <v>46387</v>
      </c>
      <c r="E365" s="240" t="s">
        <v>13</v>
      </c>
      <c r="F365" s="86" t="s">
        <v>9</v>
      </c>
      <c r="G365" s="112">
        <f>G366+G367+G368+G369</f>
        <v>115</v>
      </c>
      <c r="H365" s="160">
        <f>H366+H367+H368+H369</f>
        <v>0</v>
      </c>
      <c r="I365" s="160"/>
      <c r="J365" s="48">
        <f>J366+J367+J368+J369</f>
        <v>0</v>
      </c>
      <c r="K365" s="48">
        <f>K366+K367+K368+K369</f>
        <v>0</v>
      </c>
      <c r="L365" s="48">
        <f>L366+L367+L368+L369</f>
        <v>0</v>
      </c>
      <c r="M365" s="48">
        <f>SUM(M366:M369)</f>
        <v>0</v>
      </c>
      <c r="N365" s="52">
        <f>SUM(N366:N369)</f>
        <v>0</v>
      </c>
      <c r="O365" s="21">
        <f>SUM(O366:O369)</f>
        <v>0</v>
      </c>
      <c r="P365" s="21"/>
    </row>
    <row r="366" spans="1:16" ht="18.75" x14ac:dyDescent="0.25">
      <c r="A366" s="356"/>
      <c r="B366" s="218"/>
      <c r="C366" s="239"/>
      <c r="D366" s="240"/>
      <c r="E366" s="240"/>
      <c r="F366" s="86" t="s">
        <v>180</v>
      </c>
      <c r="G366" s="113">
        <f t="shared" si="62"/>
        <v>0</v>
      </c>
      <c r="H366" s="163">
        <v>0</v>
      </c>
      <c r="I366" s="163"/>
      <c r="J366" s="53">
        <v>0</v>
      </c>
      <c r="K366" s="54">
        <v>0</v>
      </c>
      <c r="L366" s="55">
        <v>0</v>
      </c>
      <c r="M366" s="56">
        <v>0</v>
      </c>
      <c r="N366" s="57">
        <v>0</v>
      </c>
      <c r="O366" s="22">
        <v>0</v>
      </c>
      <c r="P366" s="22"/>
    </row>
    <row r="367" spans="1:16" ht="18.75" x14ac:dyDescent="0.25">
      <c r="A367" s="356"/>
      <c r="B367" s="218"/>
      <c r="C367" s="239"/>
      <c r="D367" s="240"/>
      <c r="E367" s="240"/>
      <c r="F367" s="86" t="s">
        <v>10</v>
      </c>
      <c r="G367" s="113">
        <f t="shared" si="62"/>
        <v>0</v>
      </c>
      <c r="H367" s="163">
        <v>0</v>
      </c>
      <c r="I367" s="163"/>
      <c r="J367" s="53">
        <v>0</v>
      </c>
      <c r="K367" s="54">
        <v>0</v>
      </c>
      <c r="L367" s="55">
        <v>0</v>
      </c>
      <c r="M367" s="56">
        <v>0</v>
      </c>
      <c r="N367" s="57">
        <v>0</v>
      </c>
      <c r="O367" s="22">
        <v>0</v>
      </c>
      <c r="P367" s="22"/>
    </row>
    <row r="368" spans="1:16" ht="18.75" x14ac:dyDescent="0.25">
      <c r="A368" s="356"/>
      <c r="B368" s="218"/>
      <c r="C368" s="239"/>
      <c r="D368" s="240"/>
      <c r="E368" s="240"/>
      <c r="F368" s="86" t="s">
        <v>11</v>
      </c>
      <c r="G368" s="113">
        <v>115</v>
      </c>
      <c r="H368" s="163">
        <v>0</v>
      </c>
      <c r="I368" s="163"/>
      <c r="J368" s="53">
        <v>0</v>
      </c>
      <c r="K368" s="75">
        <v>0</v>
      </c>
      <c r="L368" s="76">
        <v>0</v>
      </c>
      <c r="M368" s="77">
        <v>0</v>
      </c>
      <c r="N368" s="78">
        <v>0</v>
      </c>
      <c r="O368" s="22">
        <v>0</v>
      </c>
      <c r="P368" s="22"/>
    </row>
    <row r="369" spans="1:16" ht="100.5" customHeight="1" x14ac:dyDescent="0.25">
      <c r="A369" s="356"/>
      <c r="B369" s="219"/>
      <c r="C369" s="239"/>
      <c r="D369" s="240"/>
      <c r="E369" s="240"/>
      <c r="F369" s="86" t="s">
        <v>12</v>
      </c>
      <c r="G369" s="113">
        <f t="shared" ref="G369" si="82">SUM(J369:O369)</f>
        <v>0</v>
      </c>
      <c r="H369" s="163">
        <v>0</v>
      </c>
      <c r="I369" s="163"/>
      <c r="J369" s="53">
        <v>0</v>
      </c>
      <c r="K369" s="54">
        <v>0</v>
      </c>
      <c r="L369" s="55">
        <v>0</v>
      </c>
      <c r="M369" s="56">
        <v>0</v>
      </c>
      <c r="N369" s="57">
        <v>0</v>
      </c>
      <c r="O369" s="22">
        <v>0</v>
      </c>
      <c r="P369" s="22"/>
    </row>
    <row r="370" spans="1:16" ht="18.75" customHeight="1" x14ac:dyDescent="0.25">
      <c r="A370" s="354" t="s">
        <v>49</v>
      </c>
      <c r="B370" s="357" t="s">
        <v>13</v>
      </c>
      <c r="C370" s="354" t="s">
        <v>70</v>
      </c>
      <c r="D370" s="355">
        <v>46387</v>
      </c>
      <c r="E370" s="355" t="s">
        <v>13</v>
      </c>
      <c r="F370" s="137" t="s">
        <v>9</v>
      </c>
      <c r="G370" s="115">
        <f>G371+G372+G373+G374</f>
        <v>1739197.5999999999</v>
      </c>
      <c r="H370" s="115">
        <f>H371+H372+H373+H374</f>
        <v>354164.60000000003</v>
      </c>
      <c r="I370" s="209"/>
      <c r="J370" s="48">
        <f>J371+J372+J373+J374</f>
        <v>121546.9</v>
      </c>
      <c r="K370" s="48">
        <f>K371+K372+K373+K374</f>
        <v>20385.5</v>
      </c>
      <c r="L370" s="48">
        <f>L371+L372+L373+L374</f>
        <v>68598.2</v>
      </c>
      <c r="M370" s="48">
        <f>SUM(M371:M374)</f>
        <v>182120.6</v>
      </c>
      <c r="N370" s="52">
        <f>SUM(N371:N374)</f>
        <v>944327.1</v>
      </c>
      <c r="O370" s="21">
        <f>SUM(O371:O374)</f>
        <v>14668.4</v>
      </c>
      <c r="P370" s="21">
        <f>SUM(P371:P374)</f>
        <v>282870.5</v>
      </c>
    </row>
    <row r="371" spans="1:16" ht="37.5" x14ac:dyDescent="0.25">
      <c r="A371" s="354"/>
      <c r="B371" s="358"/>
      <c r="C371" s="354"/>
      <c r="D371" s="355"/>
      <c r="E371" s="355"/>
      <c r="F371" s="138" t="s">
        <v>182</v>
      </c>
      <c r="G371" s="116">
        <f>G15+G32+G56+G67+G78+G94+G122+G133+G144+G167+G185+G202+G214+G225+G254+G267+G283+G296+G308+G327+G345+G361+G366</f>
        <v>392327.1</v>
      </c>
      <c r="H371" s="116">
        <f>H15+H32+H56+H67+H78+H94+H122+H133+H144+H167+H185+H202+H214+H225+H254+H267+H283+H296+H308+H327+H345+H361+H366</f>
        <v>45110.799999999996</v>
      </c>
      <c r="I371" s="210"/>
      <c r="J371" s="53">
        <f>J10+J117+J278+J356</f>
        <v>0</v>
      </c>
      <c r="K371" s="54">
        <v>0</v>
      </c>
      <c r="L371" s="55">
        <f t="shared" ref="L371:O374" si="83">L10+L117+L278+L356</f>
        <v>0</v>
      </c>
      <c r="M371" s="56">
        <f t="shared" si="83"/>
        <v>84146.6</v>
      </c>
      <c r="N371" s="57">
        <f t="shared" si="83"/>
        <v>308180.5</v>
      </c>
      <c r="O371" s="22">
        <f t="shared" si="83"/>
        <v>0</v>
      </c>
      <c r="P371" s="22"/>
    </row>
    <row r="372" spans="1:16" ht="18.75" x14ac:dyDescent="0.25">
      <c r="A372" s="354"/>
      <c r="B372" s="358"/>
      <c r="C372" s="354"/>
      <c r="D372" s="355"/>
      <c r="E372" s="355"/>
      <c r="F372" s="137" t="s">
        <v>10</v>
      </c>
      <c r="G372" s="116">
        <f t="shared" ref="G372:H372" si="84">G16+G33+G57+G68+G79+G95+G123+G134+G145+G168+G186+G203+G215+G226+G255+G268+G284+G297+G309+G328+G346+G362+G367</f>
        <v>512124</v>
      </c>
      <c r="H372" s="116">
        <f t="shared" si="84"/>
        <v>218981.1</v>
      </c>
      <c r="I372" s="210"/>
      <c r="J372" s="53">
        <f>J11+J118+J279+J357</f>
        <v>59762.6</v>
      </c>
      <c r="K372" s="53">
        <f>K11+K118+K279+K357</f>
        <v>0</v>
      </c>
      <c r="L372" s="53">
        <f t="shared" si="83"/>
        <v>0</v>
      </c>
      <c r="M372" s="53">
        <f t="shared" si="83"/>
        <v>48849.4</v>
      </c>
      <c r="N372" s="53">
        <f t="shared" si="83"/>
        <v>400913.5</v>
      </c>
      <c r="O372" s="53">
        <f t="shared" si="83"/>
        <v>0</v>
      </c>
      <c r="P372" s="53">
        <f>P11+P118+P279+P357</f>
        <v>0</v>
      </c>
    </row>
    <row r="373" spans="1:16" ht="18.75" x14ac:dyDescent="0.25">
      <c r="A373" s="354"/>
      <c r="B373" s="358"/>
      <c r="C373" s="354"/>
      <c r="D373" s="355"/>
      <c r="E373" s="355"/>
      <c r="F373" s="137" t="s">
        <v>11</v>
      </c>
      <c r="G373" s="116">
        <f t="shared" ref="G373:H373" si="85">G17+G34+G58+G69+G80+G96+G124+G135+G146+G169+G187+G204+G216+G227+G256+G269+G285+G298+G310+G329+G347+G363+G368</f>
        <v>834746.49999999988</v>
      </c>
      <c r="H373" s="116">
        <f t="shared" si="85"/>
        <v>90072.700000000012</v>
      </c>
      <c r="I373" s="210"/>
      <c r="J373" s="53">
        <f>J12+J119+J280+J358</f>
        <v>61784.299999999996</v>
      </c>
      <c r="K373" s="53">
        <f>K12+K119+K280+K358</f>
        <v>20385.5</v>
      </c>
      <c r="L373" s="53">
        <f t="shared" si="83"/>
        <v>68598.2</v>
      </c>
      <c r="M373" s="53">
        <f t="shared" si="83"/>
        <v>49124.600000000006</v>
      </c>
      <c r="N373" s="53">
        <f t="shared" si="83"/>
        <v>235233.09999999998</v>
      </c>
      <c r="O373" s="53">
        <f t="shared" si="83"/>
        <v>14668.4</v>
      </c>
      <c r="P373" s="53">
        <f>P12+P119+P280+P358</f>
        <v>282870.5</v>
      </c>
    </row>
    <row r="374" spans="1:16" ht="18.75" x14ac:dyDescent="0.25">
      <c r="A374" s="354"/>
      <c r="B374" s="359"/>
      <c r="C374" s="354"/>
      <c r="D374" s="355"/>
      <c r="E374" s="355"/>
      <c r="F374" s="137" t="s">
        <v>12</v>
      </c>
      <c r="G374" s="116">
        <f t="shared" ref="G374:H374" si="86">G18+G35+G59+G70+G81+G97+G125+G136+G147+G170+G188+G205+G217+G228+G257+G270+G286+G299+G311+G330+G348+G364+G369</f>
        <v>0</v>
      </c>
      <c r="H374" s="116">
        <f t="shared" si="86"/>
        <v>0</v>
      </c>
      <c r="I374" s="210"/>
      <c r="J374" s="53">
        <f>J13+J120+J281+J359</f>
        <v>0</v>
      </c>
      <c r="K374" s="54">
        <v>0</v>
      </c>
      <c r="L374" s="55">
        <f t="shared" si="83"/>
        <v>0</v>
      </c>
      <c r="M374" s="56">
        <f t="shared" si="83"/>
        <v>0</v>
      </c>
      <c r="N374" s="57">
        <f t="shared" si="83"/>
        <v>0</v>
      </c>
      <c r="O374" s="22">
        <f t="shared" si="83"/>
        <v>0</v>
      </c>
      <c r="P374" s="22"/>
    </row>
    <row r="375" spans="1:16" ht="43.5" customHeight="1" x14ac:dyDescent="0.25">
      <c r="A375" s="1" t="s">
        <v>235</v>
      </c>
    </row>
    <row r="376" spans="1:16" ht="43.5" customHeight="1" x14ac:dyDescent="0.25">
      <c r="G376" s="27"/>
      <c r="H376" s="27"/>
      <c r="I376" s="27"/>
      <c r="K376" s="108"/>
    </row>
    <row r="377" spans="1:16" ht="43.5" customHeight="1" x14ac:dyDescent="0.25">
      <c r="G377" s="28"/>
      <c r="H377" s="28"/>
      <c r="I377" s="28"/>
    </row>
  </sheetData>
  <autoFilter ref="A7:S374"/>
  <mergeCells count="320">
    <mergeCell ref="A326:A330"/>
    <mergeCell ref="C326:C330"/>
    <mergeCell ref="D326:D330"/>
    <mergeCell ref="E326:E330"/>
    <mergeCell ref="B326:B330"/>
    <mergeCell ref="B312:B316"/>
    <mergeCell ref="B307:B311"/>
    <mergeCell ref="B300:B304"/>
    <mergeCell ref="B295:B299"/>
    <mergeCell ref="A295:A299"/>
    <mergeCell ref="C295:C299"/>
    <mergeCell ref="D295:D299"/>
    <mergeCell ref="E295:E299"/>
    <mergeCell ref="A300:A304"/>
    <mergeCell ref="C300:C304"/>
    <mergeCell ref="D300:D304"/>
    <mergeCell ref="E300:E304"/>
    <mergeCell ref="E312:E316"/>
    <mergeCell ref="A320:A324"/>
    <mergeCell ref="B320:B324"/>
    <mergeCell ref="C320:C324"/>
    <mergeCell ref="D320:D324"/>
    <mergeCell ref="E320:E324"/>
    <mergeCell ref="A319:H319"/>
    <mergeCell ref="A355:H359"/>
    <mergeCell ref="D331:D335"/>
    <mergeCell ref="A344:A348"/>
    <mergeCell ref="C344:C348"/>
    <mergeCell ref="D344:D348"/>
    <mergeCell ref="E344:E348"/>
    <mergeCell ref="A349:A353"/>
    <mergeCell ref="C349:C353"/>
    <mergeCell ref="D349:D353"/>
    <mergeCell ref="E349:E353"/>
    <mergeCell ref="A331:A335"/>
    <mergeCell ref="C331:C335"/>
    <mergeCell ref="D337:D341"/>
    <mergeCell ref="E337:E341"/>
    <mergeCell ref="B349:B353"/>
    <mergeCell ref="B344:B348"/>
    <mergeCell ref="B337:B341"/>
    <mergeCell ref="B331:B335"/>
    <mergeCell ref="E331:E335"/>
    <mergeCell ref="A337:A341"/>
    <mergeCell ref="C337:C341"/>
    <mergeCell ref="A370:A374"/>
    <mergeCell ref="C370:C374"/>
    <mergeCell ref="D370:D374"/>
    <mergeCell ref="E370:E374"/>
    <mergeCell ref="A360:A364"/>
    <mergeCell ref="C360:C364"/>
    <mergeCell ref="D360:D364"/>
    <mergeCell ref="E360:E364"/>
    <mergeCell ref="A365:A369"/>
    <mergeCell ref="C365:C369"/>
    <mergeCell ref="D365:D369"/>
    <mergeCell ref="E365:E369"/>
    <mergeCell ref="B370:B374"/>
    <mergeCell ref="B365:B369"/>
    <mergeCell ref="B360:B364"/>
    <mergeCell ref="A258:A262"/>
    <mergeCell ref="C258:C262"/>
    <mergeCell ref="D258:D262"/>
    <mergeCell ref="E258:E262"/>
    <mergeCell ref="A266:A270"/>
    <mergeCell ref="C266:C270"/>
    <mergeCell ref="D266:D270"/>
    <mergeCell ref="E266:E270"/>
    <mergeCell ref="B258:B262"/>
    <mergeCell ref="A247:A251"/>
    <mergeCell ref="C247:C251"/>
    <mergeCell ref="D247:D251"/>
    <mergeCell ref="E247:E251"/>
    <mergeCell ref="A253:A257"/>
    <mergeCell ref="C253:C257"/>
    <mergeCell ref="D253:D257"/>
    <mergeCell ref="E253:E257"/>
    <mergeCell ref="B253:B257"/>
    <mergeCell ref="B247:B251"/>
    <mergeCell ref="A235:A239"/>
    <mergeCell ref="C235:C239"/>
    <mergeCell ref="D235:D239"/>
    <mergeCell ref="E235:E239"/>
    <mergeCell ref="A241:A245"/>
    <mergeCell ref="C241:C245"/>
    <mergeCell ref="D241:D245"/>
    <mergeCell ref="E241:E245"/>
    <mergeCell ref="B241:B245"/>
    <mergeCell ref="B235:B239"/>
    <mergeCell ref="A224:A228"/>
    <mergeCell ref="C224:C228"/>
    <mergeCell ref="D224:D228"/>
    <mergeCell ref="E224:E228"/>
    <mergeCell ref="A229:A233"/>
    <mergeCell ref="C229:C233"/>
    <mergeCell ref="D229:D233"/>
    <mergeCell ref="E229:E233"/>
    <mergeCell ref="B229:B233"/>
    <mergeCell ref="B224:B228"/>
    <mergeCell ref="A213:A217"/>
    <mergeCell ref="C213:C217"/>
    <mergeCell ref="D213:D217"/>
    <mergeCell ref="E213:E217"/>
    <mergeCell ref="A218:A222"/>
    <mergeCell ref="C218:C222"/>
    <mergeCell ref="D218:D222"/>
    <mergeCell ref="E218:E222"/>
    <mergeCell ref="B213:B217"/>
    <mergeCell ref="B218:B222"/>
    <mergeCell ref="A201:A205"/>
    <mergeCell ref="C201:C205"/>
    <mergeCell ref="D201:D205"/>
    <mergeCell ref="E201:E205"/>
    <mergeCell ref="A206:A210"/>
    <mergeCell ref="C206:C210"/>
    <mergeCell ref="D206:D210"/>
    <mergeCell ref="E206:E210"/>
    <mergeCell ref="B201:B205"/>
    <mergeCell ref="B206:B210"/>
    <mergeCell ref="A189:A193"/>
    <mergeCell ref="C189:C193"/>
    <mergeCell ref="D189:D193"/>
    <mergeCell ref="E189:E193"/>
    <mergeCell ref="A195:A199"/>
    <mergeCell ref="C195:C199"/>
    <mergeCell ref="D195:D199"/>
    <mergeCell ref="E195:E199"/>
    <mergeCell ref="B189:B193"/>
    <mergeCell ref="B195:B199"/>
    <mergeCell ref="A171:A175"/>
    <mergeCell ref="C171:C175"/>
    <mergeCell ref="D171:D175"/>
    <mergeCell ref="E171:E175"/>
    <mergeCell ref="A184:A188"/>
    <mergeCell ref="C184:C188"/>
    <mergeCell ref="D184:D188"/>
    <mergeCell ref="E184:E188"/>
    <mergeCell ref="B171:B175"/>
    <mergeCell ref="B184:B188"/>
    <mergeCell ref="A178:A182"/>
    <mergeCell ref="B178:B182"/>
    <mergeCell ref="C178:C182"/>
    <mergeCell ref="D178:D182"/>
    <mergeCell ref="E178:E182"/>
    <mergeCell ref="A177:H177"/>
    <mergeCell ref="A160:A164"/>
    <mergeCell ref="C160:C164"/>
    <mergeCell ref="D160:D164"/>
    <mergeCell ref="E160:E164"/>
    <mergeCell ref="A166:A170"/>
    <mergeCell ref="C166:C170"/>
    <mergeCell ref="D166:D170"/>
    <mergeCell ref="E166:E170"/>
    <mergeCell ref="B160:B164"/>
    <mergeCell ref="B166:B170"/>
    <mergeCell ref="A148:A152"/>
    <mergeCell ref="C148:C152"/>
    <mergeCell ref="D148:D152"/>
    <mergeCell ref="E148:E152"/>
    <mergeCell ref="A154:A158"/>
    <mergeCell ref="C154:C158"/>
    <mergeCell ref="D154:D158"/>
    <mergeCell ref="E154:E158"/>
    <mergeCell ref="B148:B152"/>
    <mergeCell ref="B154:B158"/>
    <mergeCell ref="A137:A141"/>
    <mergeCell ref="C137:C141"/>
    <mergeCell ref="D137:D141"/>
    <mergeCell ref="E137:E141"/>
    <mergeCell ref="A143:A147"/>
    <mergeCell ref="C143:C147"/>
    <mergeCell ref="D143:D147"/>
    <mergeCell ref="E143:E147"/>
    <mergeCell ref="B137:B141"/>
    <mergeCell ref="B143:B147"/>
    <mergeCell ref="A126:A130"/>
    <mergeCell ref="C126:C130"/>
    <mergeCell ref="D126:D130"/>
    <mergeCell ref="E126:E130"/>
    <mergeCell ref="A132:A136"/>
    <mergeCell ref="C132:C136"/>
    <mergeCell ref="D132:D136"/>
    <mergeCell ref="E132:E136"/>
    <mergeCell ref="B132:B136"/>
    <mergeCell ref="B126:B130"/>
    <mergeCell ref="A110:A114"/>
    <mergeCell ref="C110:C114"/>
    <mergeCell ref="D110:D114"/>
    <mergeCell ref="E110:E114"/>
    <mergeCell ref="B110:B114"/>
    <mergeCell ref="B104:B108"/>
    <mergeCell ref="A121:A125"/>
    <mergeCell ref="C121:C125"/>
    <mergeCell ref="D121:D125"/>
    <mergeCell ref="E121:E125"/>
    <mergeCell ref="A116:H120"/>
    <mergeCell ref="B121:B125"/>
    <mergeCell ref="A98:A102"/>
    <mergeCell ref="C98:C102"/>
    <mergeCell ref="D98:D102"/>
    <mergeCell ref="E98:E102"/>
    <mergeCell ref="B98:B102"/>
    <mergeCell ref="B93:B97"/>
    <mergeCell ref="A104:A108"/>
    <mergeCell ref="C104:C108"/>
    <mergeCell ref="D104:D108"/>
    <mergeCell ref="E104:E108"/>
    <mergeCell ref="A87:A91"/>
    <mergeCell ref="C87:C91"/>
    <mergeCell ref="D87:D91"/>
    <mergeCell ref="E87:E91"/>
    <mergeCell ref="B87:B91"/>
    <mergeCell ref="B82:B86"/>
    <mergeCell ref="A93:A97"/>
    <mergeCell ref="C93:C97"/>
    <mergeCell ref="D93:D97"/>
    <mergeCell ref="E93:E97"/>
    <mergeCell ref="A77:A81"/>
    <mergeCell ref="C77:C81"/>
    <mergeCell ref="D77:D81"/>
    <mergeCell ref="E77:E81"/>
    <mergeCell ref="B77:B81"/>
    <mergeCell ref="B71:B75"/>
    <mergeCell ref="A82:A86"/>
    <mergeCell ref="C82:C86"/>
    <mergeCell ref="D82:D86"/>
    <mergeCell ref="E82:E86"/>
    <mergeCell ref="A66:A70"/>
    <mergeCell ref="C66:C70"/>
    <mergeCell ref="D66:D70"/>
    <mergeCell ref="E66:E70"/>
    <mergeCell ref="B66:B70"/>
    <mergeCell ref="B60:B64"/>
    <mergeCell ref="A71:A75"/>
    <mergeCell ref="C71:C75"/>
    <mergeCell ref="D71:D75"/>
    <mergeCell ref="E71:E75"/>
    <mergeCell ref="A55:A59"/>
    <mergeCell ref="C55:C59"/>
    <mergeCell ref="D55:D59"/>
    <mergeCell ref="E55:E59"/>
    <mergeCell ref="B55:B59"/>
    <mergeCell ref="B48:B52"/>
    <mergeCell ref="A60:A64"/>
    <mergeCell ref="C60:C64"/>
    <mergeCell ref="D60:D64"/>
    <mergeCell ref="E60:E64"/>
    <mergeCell ref="A42:A46"/>
    <mergeCell ref="C42:C46"/>
    <mergeCell ref="D42:D46"/>
    <mergeCell ref="E42:E46"/>
    <mergeCell ref="B42:B46"/>
    <mergeCell ref="B36:B40"/>
    <mergeCell ref="A48:A52"/>
    <mergeCell ref="C48:C52"/>
    <mergeCell ref="D48:D52"/>
    <mergeCell ref="E48:E52"/>
    <mergeCell ref="A31:A35"/>
    <mergeCell ref="C31:C35"/>
    <mergeCell ref="D31:D35"/>
    <mergeCell ref="E31:E35"/>
    <mergeCell ref="B31:B35"/>
    <mergeCell ref="B25:B29"/>
    <mergeCell ref="A36:A40"/>
    <mergeCell ref="C36:C40"/>
    <mergeCell ref="D36:D40"/>
    <mergeCell ref="E36:E40"/>
    <mergeCell ref="A19:A23"/>
    <mergeCell ref="C19:C23"/>
    <mergeCell ref="D19:D23"/>
    <mergeCell ref="E19:E23"/>
    <mergeCell ref="A14:A18"/>
    <mergeCell ref="B19:B23"/>
    <mergeCell ref="A25:A29"/>
    <mergeCell ref="C25:C29"/>
    <mergeCell ref="D25:D29"/>
    <mergeCell ref="E25:E29"/>
    <mergeCell ref="A6:A7"/>
    <mergeCell ref="C6:C7"/>
    <mergeCell ref="A1:G4"/>
    <mergeCell ref="B6:B7"/>
    <mergeCell ref="D6:E6"/>
    <mergeCell ref="F6:H6"/>
    <mergeCell ref="A9:H13"/>
    <mergeCell ref="B14:B18"/>
    <mergeCell ref="C14:C18"/>
    <mergeCell ref="D14:D18"/>
    <mergeCell ref="E14:E18"/>
    <mergeCell ref="B282:B286"/>
    <mergeCell ref="B271:B275"/>
    <mergeCell ref="B266:B270"/>
    <mergeCell ref="A277:H281"/>
    <mergeCell ref="A312:A316"/>
    <mergeCell ref="C312:C316"/>
    <mergeCell ref="D312:D316"/>
    <mergeCell ref="A271:A275"/>
    <mergeCell ref="C271:C275"/>
    <mergeCell ref="D271:D275"/>
    <mergeCell ref="E271:E275"/>
    <mergeCell ref="E307:E311"/>
    <mergeCell ref="A282:A286"/>
    <mergeCell ref="C282:C286"/>
    <mergeCell ref="D282:D286"/>
    <mergeCell ref="E282:E286"/>
    <mergeCell ref="A287:A291"/>
    <mergeCell ref="C287:C291"/>
    <mergeCell ref="D287:D291"/>
    <mergeCell ref="E287:E291"/>
    <mergeCell ref="A307:A311"/>
    <mergeCell ref="C307:C311"/>
    <mergeCell ref="D307:D311"/>
    <mergeCell ref="E317:E318"/>
    <mergeCell ref="F317:F318"/>
    <mergeCell ref="G317:G318"/>
    <mergeCell ref="H317:H318"/>
    <mergeCell ref="B317:B318"/>
    <mergeCell ref="C317:C318"/>
    <mergeCell ref="D317:D318"/>
    <mergeCell ref="A317:A318"/>
    <mergeCell ref="B287:B291"/>
  </mergeCells>
  <pageMargins left="0.19685039370078741" right="0.19685039370078741" top="0.19685039370078741" bottom="0.19685039370078741" header="0.19685039370078741" footer="0.19685039370078741"/>
  <pageSetup paperSize="9" scale="32" firstPageNumber="2147483648" fitToHeight="19" orientation="landscape" r:id="rId1"/>
  <headerFooter differentFirst="1"/>
  <rowBreaks count="9" manualBreakCount="9">
    <brk id="64" max="7" man="1"/>
    <brk id="109" max="7" man="1"/>
    <brk id="130" max="7" man="1"/>
    <brk id="170" max="7" man="1"/>
    <brk id="199" max="7" man="1"/>
    <brk id="228" max="7" man="1"/>
    <brk id="257" max="7" man="1"/>
    <brk id="299" max="7" man="1"/>
    <brk id="316"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ЖФ и КХ на 2026</vt:lpstr>
      <vt:lpstr>'ЖФ и КХ на 2026'!Print_Titles</vt:lpstr>
      <vt:lpstr>'ЖФ и КХ на 2026'!Область_печати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Senkina-VS</dc:creator>
  <cp:lastModifiedBy>Скуратович Анна Александровна</cp:lastModifiedBy>
  <cp:revision>26</cp:revision>
  <cp:lastPrinted>2026-03-10T12:13:20Z</cp:lastPrinted>
  <dcterms:created xsi:type="dcterms:W3CDTF">2020-09-03T13:40:45Z</dcterms:created>
  <dcterms:modified xsi:type="dcterms:W3CDTF">2026-04-21T11:57:21Z</dcterms:modified>
</cp:coreProperties>
</file>